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4275" windowHeight="4305" activeTab="0"/>
  </bookViews>
  <sheets>
    <sheet name="1 Descriptive" sheetId="1" r:id="rId1"/>
    <sheet name="2 Probability" sheetId="2" r:id="rId2"/>
    <sheet name="3 Hypothesis 1" sheetId="3" r:id="rId3"/>
    <sheet name="4 Hypothesis 2" sheetId="4" r:id="rId4"/>
    <sheet name="5 ANOVA-CHI" sheetId="5" r:id="rId5"/>
    <sheet name="6 Corr-Reg" sheetId="6" r:id="rId6"/>
    <sheet name="Sheet1" sheetId="7" r:id="rId7"/>
  </sheets>
  <definedNames>
    <definedName name="_xlnm.Print_Area" localSheetId="0">'1 Descriptive'!$A$15:$E$67</definedName>
    <definedName name="_xlnm.Print_Area" localSheetId="1">'2 Probability'!$A$202:$E$232</definedName>
    <definedName name="_xlnm.Print_Area" localSheetId="2">'3 Hypothesis 1'!$A$125:$G$170</definedName>
    <definedName name="_xlnm.Print_Area" localSheetId="3">'4 Hypothesis 2'!$A$46:$B$52</definedName>
    <definedName name="_xlnm.Print_Area" localSheetId="4">'5 ANOVA-CHI'!$A$127:$F$167</definedName>
    <definedName name="_xlnm.Print_Area" localSheetId="5">'6 Corr-Reg'!$A$1:$E$56</definedName>
  </definedNames>
  <calcPr fullCalcOnLoad="1"/>
</workbook>
</file>

<file path=xl/comments1.xml><?xml version="1.0" encoding="utf-8"?>
<comments xmlns="http://schemas.openxmlformats.org/spreadsheetml/2006/main">
  <authors>
    <author>Walter Antoniotti</author>
  </authors>
  <commentList>
    <comment ref="C16" authorId="0">
      <text>
        <r>
          <rPr>
            <sz val="8"/>
            <rFont val="Tahoma"/>
            <family val="0"/>
          </rPr>
          <t xml:space="preserve">
This link will only work if files A, B, and C) are all located in drive A:</t>
        </r>
      </text>
    </comment>
  </commentList>
</comments>
</file>

<file path=xl/comments2.xml><?xml version="1.0" encoding="utf-8"?>
<comments xmlns="http://schemas.openxmlformats.org/spreadsheetml/2006/main">
  <authors>
    <author>Walter Antoniotti</author>
  </authors>
  <commentList>
    <comment ref="B2" authorId="0">
      <text>
        <r>
          <rPr>
            <sz val="8"/>
            <rFont val="Tahoma"/>
            <family val="0"/>
          </rPr>
          <t xml:space="preserve">
This link will only work if files A, B, and C) are all located in drive A:</t>
        </r>
      </text>
    </comment>
  </commentList>
</comments>
</file>

<file path=xl/sharedStrings.xml><?xml version="1.0" encoding="utf-8"?>
<sst xmlns="http://schemas.openxmlformats.org/spreadsheetml/2006/main" count="630" uniqueCount="421">
  <si>
    <r>
      <t xml:space="preserve">practice calculating statistics using </t>
    </r>
    <r>
      <rPr>
        <b/>
        <sz val="10"/>
        <rFont val="Arial"/>
        <family val="2"/>
      </rPr>
      <t>Microsoft (TM) Excel</t>
    </r>
    <r>
      <rPr>
        <sz val="10"/>
        <rFont val="Arial"/>
        <family val="0"/>
      </rPr>
      <t>.</t>
    </r>
  </si>
  <si>
    <r>
      <t xml:space="preserve">Sheet 1 </t>
    </r>
    <r>
      <rPr>
        <b/>
        <sz val="10"/>
        <rFont val="Arial"/>
        <family val="2"/>
      </rPr>
      <t>Descriptive Statistics</t>
    </r>
  </si>
  <si>
    <r>
      <t>Sheet 2</t>
    </r>
    <r>
      <rPr>
        <b/>
        <sz val="10"/>
        <rFont val="Arial"/>
        <family val="2"/>
      </rPr>
      <t xml:space="preserve"> Probability, The Basis for Inferential Statistics</t>
    </r>
  </si>
  <si>
    <t>having class limits of 5 - 14 and the remaining classes of equal width.</t>
  </si>
  <si>
    <t>Data</t>
  </si>
  <si>
    <t>2nd decile = 5.4 and 85th percentile = 8.95. Measure of position</t>
  </si>
  <si>
    <r>
      <t>The Quick Notes Learning System</t>
    </r>
    <r>
      <rPr>
        <sz val="10"/>
        <rFont val="Arial"/>
        <family val="0"/>
      </rPr>
      <t xml:space="preserve"> because of different assumptions</t>
    </r>
  </si>
  <si>
    <t>of the location of numbers along a number line.</t>
  </si>
  <si>
    <t>Assuming a binomial probability distribution, calculate the probability</t>
  </si>
  <si>
    <t>1) Five percent of the parts coming off an assembly line are defective.</t>
  </si>
  <si>
    <t>x</t>
  </si>
  <si>
    <t>P(x)</t>
  </si>
  <si>
    <t>2) A bank found that the average number of cars waiting during the</t>
  </si>
  <si>
    <t>p(x)</t>
  </si>
  <si>
    <t>Cumm Pr</t>
  </si>
  <si>
    <t>A) P(x=0) = 0.135335</t>
  </si>
  <si>
    <t>C) P(x&gt;=3) = 1 - 0.676676 = 0.323324</t>
  </si>
  <si>
    <t>D) P(x&lt;3) = 0.676676</t>
  </si>
  <si>
    <t>P(x = 2) =</t>
  </si>
  <si>
    <t xml:space="preserve">University is normally distributed with a mean of $30,000 and a </t>
  </si>
  <si>
    <t xml:space="preserve">standard deviation of $4,000.  Calculate the following being sure to </t>
  </si>
  <si>
    <t>graph each question.</t>
  </si>
  <si>
    <t>A) P(x&lt;$34,000)</t>
  </si>
  <si>
    <t>B) P(x&gt;$38,000)</t>
  </si>
  <si>
    <t>C) P($18,000&lt;=x&lt;$19,800)</t>
  </si>
  <si>
    <t>D) P(x&gt;$30,000)</t>
  </si>
  <si>
    <t>graduating class?</t>
  </si>
  <si>
    <t xml:space="preserve">a mean of 3.0 and a standard deviation of .3.  Calculate the following:     </t>
  </si>
  <si>
    <t xml:space="preserve">                                                          </t>
  </si>
  <si>
    <t xml:space="preserve">      </t>
  </si>
  <si>
    <t>A) &gt;3.49</t>
  </si>
  <si>
    <t>B) 2.80 to 3.20</t>
  </si>
  <si>
    <t>LL</t>
  </si>
  <si>
    <t>UL</t>
  </si>
  <si>
    <t>HW, 95%</t>
  </si>
  <si>
    <t xml:space="preserve">HW,95% </t>
  </si>
  <si>
    <t>HW,99%</t>
  </si>
  <si>
    <t xml:space="preserve">20,000 hours.  A sample of 49 bulbs had an average life of </t>
  </si>
  <si>
    <t xml:space="preserve">19,000 hours. The population standard deviation is 1,400 hours. </t>
  </si>
  <si>
    <t>Test the warranty claim to the .01 level of significance.</t>
  </si>
  <si>
    <t>Life</t>
  </si>
  <si>
    <t>Earnings</t>
  </si>
  <si>
    <t>hypothesized</t>
  </si>
  <si>
    <t>population mean</t>
  </si>
  <si>
    <t>alpha</t>
  </si>
  <si>
    <t>sample mean</t>
  </si>
  <si>
    <t>sample standard</t>
  </si>
  <si>
    <t>deviation</t>
  </si>
  <si>
    <t>count</t>
  </si>
  <si>
    <t xml:space="preserve">z from data </t>
  </si>
  <si>
    <t xml:space="preserve">standard deviation was $72.  A recent sample of 36 resulted </t>
  </si>
  <si>
    <t xml:space="preserve">in a mean of $450.  The standard deviation has not changed.  </t>
  </si>
  <si>
    <t>Test to the .05 level whether average weekly earnings changed.</t>
  </si>
  <si>
    <t xml:space="preserve">takes to sell homes is different for its two offices.  A sample of </t>
  </si>
  <si>
    <t>st error of mean</t>
  </si>
  <si>
    <t>O 1</t>
  </si>
  <si>
    <t>O 2</t>
  </si>
  <si>
    <t>z-Test: Two Sample for Means</t>
  </si>
  <si>
    <t>Mean</t>
  </si>
  <si>
    <t>Known Variance</t>
  </si>
  <si>
    <t>Observations</t>
  </si>
  <si>
    <t>Hypothesized Mean Difference</t>
  </si>
  <si>
    <t>z</t>
  </si>
  <si>
    <t>P(Z&lt;=z) one-tail</t>
  </si>
  <si>
    <t>z Critical one-tail</t>
  </si>
  <si>
    <t>P(Z&lt;=z) two-tail</t>
  </si>
  <si>
    <t>z Critical two-tail</t>
  </si>
  <si>
    <t>for this two-tail problem. Reject Ho, sales time is not the</t>
  </si>
  <si>
    <t>same at these two offices.</t>
  </si>
  <si>
    <t xml:space="preserve">of 36 revealed a mean of 69,800 miles and a standard deviation </t>
  </si>
  <si>
    <t xml:space="preserve">weather tire may be below the 70,000 mile warranty. A sample   </t>
  </si>
  <si>
    <t>Miles</t>
  </si>
  <si>
    <t xml:space="preserve">st error </t>
  </si>
  <si>
    <t>problem in Chapter 14 is done the same way as the problem</t>
  </si>
  <si>
    <t>in Chapter 13 and will not be done with Excel.</t>
  </si>
  <si>
    <r>
      <t>Note</t>
    </r>
    <r>
      <rPr>
        <sz val="10"/>
        <rFont val="Arial"/>
        <family val="0"/>
      </rPr>
      <t xml:space="preserve"> to those using </t>
    </r>
    <r>
      <rPr>
        <b/>
        <sz val="10"/>
        <rFont val="Arial"/>
        <family val="2"/>
      </rPr>
      <t>Statistics</t>
    </r>
    <r>
      <rPr>
        <sz val="10"/>
        <rFont val="Arial"/>
        <family val="0"/>
      </rPr>
      <t xml:space="preserve"> (ISBN 0963277251) from </t>
    </r>
  </si>
  <si>
    <t>Column1</t>
  </si>
  <si>
    <t>Confidence Level(90.0%)</t>
  </si>
  <si>
    <t>Before</t>
  </si>
  <si>
    <t>After</t>
  </si>
  <si>
    <t>t-Test: Paired Two Sample for Means</t>
  </si>
  <si>
    <t>Variance</t>
  </si>
  <si>
    <t>Pearson Correlation</t>
  </si>
  <si>
    <t>df</t>
  </si>
  <si>
    <t>t Stat</t>
  </si>
  <si>
    <t>P(T&lt;=t) one-tail</t>
  </si>
  <si>
    <t>t Critical one-tail</t>
  </si>
  <si>
    <t>P(T&lt;=t) two-tail</t>
  </si>
  <si>
    <t>t Critical two-tail</t>
  </si>
  <si>
    <t>The fitness program did not lower missed days.</t>
  </si>
  <si>
    <t>and again we fail to reject the null hypothesis.</t>
  </si>
  <si>
    <t>2) Eight men applying to State University had a sample mean and</t>
  </si>
  <si>
    <t xml:space="preserve">men on these tests. </t>
  </si>
  <si>
    <t xml:space="preserve">variance on college board tests of 1,050 and 2,500 respectively.  </t>
  </si>
  <si>
    <t>The respective numbers for nine women were 1,075 and 3,600.</t>
  </si>
  <si>
    <t>Test at the .05 level of significance whether women did better than</t>
  </si>
  <si>
    <t>Men</t>
  </si>
  <si>
    <t>Women</t>
  </si>
  <si>
    <t>Your Answer:</t>
  </si>
  <si>
    <r>
      <t>2)</t>
    </r>
    <r>
      <rPr>
        <sz val="10"/>
        <rFont val="Arial"/>
        <family val="0"/>
      </rPr>
      <t xml:space="preserve"> Average weekly manufacturing earnings were $480 and the </t>
    </r>
  </si>
  <si>
    <r>
      <t>1)</t>
    </r>
    <r>
      <rPr>
        <sz val="10"/>
        <rFont val="Arial"/>
        <family val="0"/>
      </rPr>
      <t xml:space="preserve"> A light bulb warranty states average bulb life is at least </t>
    </r>
  </si>
  <si>
    <t>S D</t>
  </si>
  <si>
    <t>Z</t>
  </si>
  <si>
    <t>St  Dev</t>
  </si>
  <si>
    <t>95th %</t>
  </si>
  <si>
    <t xml:space="preserve">HW,99% </t>
  </si>
  <si>
    <r>
      <t>Quick's Answers</t>
    </r>
    <r>
      <rPr>
        <sz val="10"/>
        <rFont val="Arial"/>
        <family val="0"/>
      </rPr>
      <t>:</t>
    </r>
  </si>
  <si>
    <t>Quick's Answers:</t>
  </si>
  <si>
    <t xml:space="preserve">                                                                                            </t>
  </si>
  <si>
    <r>
      <t>Quick's Answer</t>
    </r>
    <r>
      <rPr>
        <sz val="10"/>
        <rFont val="Arial"/>
        <family val="2"/>
      </rPr>
      <t xml:space="preserve"> using actual standard deviation.</t>
    </r>
    <r>
      <rPr>
        <b/>
        <sz val="10"/>
        <rFont val="Arial"/>
        <family val="2"/>
      </rPr>
      <t xml:space="preserve"> </t>
    </r>
  </si>
  <si>
    <r>
      <t>Your Answer</t>
    </r>
    <r>
      <rPr>
        <sz val="10"/>
        <rFont val="Arial"/>
        <family val="2"/>
      </rPr>
      <t xml:space="preserve"> using actual standard deviation. </t>
    </r>
  </si>
  <si>
    <t xml:space="preserve">noon hour at a drive-up window follows a Poisson distribution with </t>
  </si>
  <si>
    <t>A) P(x=0) =</t>
  </si>
  <si>
    <t>B) P(x=2) =</t>
  </si>
  <si>
    <t>C) P(x&gt;=3) =</t>
  </si>
  <si>
    <t>D) P(x&lt;3) =</t>
  </si>
  <si>
    <t>Place Your Answers Here</t>
  </si>
  <si>
    <t>P(x&lt;$34,000) =</t>
  </si>
  <si>
    <t>P(x&gt;$38,000) =</t>
  </si>
  <si>
    <r>
      <t xml:space="preserve">       </t>
    </r>
    <r>
      <rPr>
        <b/>
        <sz val="9"/>
        <rFont val="Arial"/>
        <family val="2"/>
      </rPr>
      <t xml:space="preserve">        </t>
    </r>
  </si>
  <si>
    <r>
      <t xml:space="preserve">       </t>
    </r>
    <r>
      <rPr>
        <b/>
        <sz val="9"/>
        <rFont val="Arial"/>
        <family val="2"/>
      </rPr>
      <t xml:space="preserve">          </t>
    </r>
  </si>
  <si>
    <t>Q1</t>
  </si>
  <si>
    <t>Q3</t>
  </si>
  <si>
    <t>Chapter 13 Large Sample Hypothesis Testing</t>
  </si>
  <si>
    <r>
      <t xml:space="preserve">Sheet 3 </t>
    </r>
    <r>
      <rPr>
        <b/>
        <sz val="10"/>
        <rFont val="Arial"/>
        <family val="2"/>
      </rPr>
      <t>Inferential Statistics/Large Sample Hypothesis Testing</t>
    </r>
  </si>
  <si>
    <r>
      <t xml:space="preserve">Sheet 6 </t>
    </r>
    <r>
      <rPr>
        <b/>
        <sz val="10"/>
        <rFont val="Arial"/>
        <family val="2"/>
      </rPr>
      <t>Correlation and Regression</t>
    </r>
  </si>
  <si>
    <t>Scores</t>
  </si>
  <si>
    <t>Chapter 18 Analysis of Variance</t>
  </si>
  <si>
    <t>with equal means.</t>
  </si>
  <si>
    <t>H.S. Grades</t>
  </si>
  <si>
    <t xml:space="preserve">Coll.Grades </t>
  </si>
  <si>
    <t>High</t>
  </si>
  <si>
    <t>Medium</t>
  </si>
  <si>
    <t>Low</t>
  </si>
  <si>
    <t>in column C.</t>
  </si>
  <si>
    <t>bins</t>
  </si>
  <si>
    <t xml:space="preserve">Do your calculations in </t>
  </si>
  <si>
    <t>for this data.</t>
  </si>
  <si>
    <t>Median</t>
  </si>
  <si>
    <t>Mode</t>
  </si>
  <si>
    <t>Q1 to Q3</t>
  </si>
  <si>
    <t>D2</t>
  </si>
  <si>
    <t>P85</t>
  </si>
  <si>
    <t xml:space="preserve">3rd quartile, interquartile range, second decile, and 85th percentile </t>
  </si>
  <si>
    <t>Ad</t>
  </si>
  <si>
    <t>SD</t>
  </si>
  <si>
    <t>V</t>
  </si>
  <si>
    <r>
      <t>Answers</t>
    </r>
    <r>
      <rPr>
        <sz val="10"/>
        <rFont val="Arial"/>
        <family val="0"/>
      </rPr>
      <t>: Range is 54 - 6 = 48 and bins are 14, 24, 34, 44, and 54.</t>
    </r>
  </si>
  <si>
    <t>SUMMARY</t>
  </si>
  <si>
    <t>Count</t>
  </si>
  <si>
    <t>Sum</t>
  </si>
  <si>
    <t>Average</t>
  </si>
  <si>
    <t>Column 1</t>
  </si>
  <si>
    <t>Column 2</t>
  </si>
  <si>
    <t>Column 3</t>
  </si>
  <si>
    <t>ANOVA</t>
  </si>
  <si>
    <t>Source of Variation</t>
  </si>
  <si>
    <t>SS</t>
  </si>
  <si>
    <t>MS</t>
  </si>
  <si>
    <t>F</t>
  </si>
  <si>
    <t>P-value</t>
  </si>
  <si>
    <t>F crit</t>
  </si>
  <si>
    <t>Total</t>
  </si>
  <si>
    <t>Anova: Single Factor</t>
  </si>
  <si>
    <t>Groups</t>
  </si>
  <si>
    <t>Between Groups</t>
  </si>
  <si>
    <t>Within Groups</t>
  </si>
  <si>
    <r>
      <t xml:space="preserve">Reject the null hypothesis </t>
    </r>
    <r>
      <rPr>
        <sz val="10"/>
        <rFont val="Arial"/>
        <family val="0"/>
      </rPr>
      <t>as the F-value from the data of</t>
    </r>
  </si>
  <si>
    <t xml:space="preserve">based on high school grades. Test at the .05 and .01 </t>
  </si>
  <si>
    <t>1) This data pertains to an analysis of college grades</t>
  </si>
  <si>
    <t xml:space="preserve">levels whether these sample means come from populations </t>
  </si>
  <si>
    <t>H. S. Grades</t>
  </si>
  <si>
    <t>Coll. Study Time</t>
  </si>
  <si>
    <t>Anova: Two-Factor Without Replication</t>
  </si>
  <si>
    <t>Rows</t>
  </si>
  <si>
    <t>Columns</t>
  </si>
  <si>
    <t>Error</t>
  </si>
  <si>
    <t>Row 1</t>
  </si>
  <si>
    <t>Row 2</t>
  </si>
  <si>
    <t>Row 3</t>
  </si>
  <si>
    <t>37.75 is beyond the F critical value of 6.94. The mean study</t>
  </si>
  <si>
    <t>139.75 is beyond the F critical value of 6.94. The mean grades</t>
  </si>
  <si>
    <t>are not equal.</t>
  </si>
  <si>
    <t>indicating rejection of the null hypothesis.</t>
  </si>
  <si>
    <r>
      <t>Sheet 5</t>
    </r>
    <r>
      <rPr>
        <b/>
        <sz val="10"/>
        <rFont val="Arial"/>
        <family val="2"/>
      </rPr>
      <t xml:space="preserve"> Analysis of Variance and Chi-square</t>
    </r>
  </si>
  <si>
    <t>of math courses taken and success in statistics are independent.</t>
  </si>
  <si>
    <t>Observed Outcomes</t>
  </si>
  <si>
    <t>Expected Outcomes</t>
  </si>
  <si>
    <t>Grades</t>
  </si>
  <si>
    <t>&lt;/= B</t>
  </si>
  <si>
    <t>&gt;B</t>
  </si>
  <si>
    <t>Math Courses Taken</t>
  </si>
  <si>
    <t>&gt;2</t>
  </si>
  <si>
    <t>= 0.000037</t>
  </si>
  <si>
    <t xml:space="preserve">Complete the second chart and </t>
  </si>
  <si>
    <t xml:space="preserve">     </t>
  </si>
  <si>
    <t>Sheet 2 on Probability, The Basis for Inferential Statistics</t>
  </si>
  <si>
    <t>Sheet 5 Analysis of Variance and Chi-square</t>
  </si>
  <si>
    <t>Sheet 6 Correlation and Regression</t>
  </si>
  <si>
    <t>2) coefficient of correlation</t>
  </si>
  <si>
    <t>3) coefficient of determination</t>
  </si>
  <si>
    <t>4) coefficient of nondetermination</t>
  </si>
  <si>
    <t>7) regression equation</t>
  </si>
  <si>
    <t>Hours</t>
  </si>
  <si>
    <r>
      <t>Coefficient of nondetermination</t>
    </r>
    <r>
      <rPr>
        <sz val="10"/>
        <rFont val="Arial"/>
        <family val="0"/>
      </rPr>
      <t>, 1 - R-Squared, is</t>
    </r>
  </si>
  <si>
    <t>Significance F</t>
  </si>
  <si>
    <t>Coefficients</t>
  </si>
  <si>
    <t>Lower 95%</t>
  </si>
  <si>
    <t>Upper 95%</t>
  </si>
  <si>
    <t>Quick's Scatter Diagram</t>
  </si>
  <si>
    <r>
      <t>R-Squared</t>
    </r>
    <r>
      <rPr>
        <sz val="10"/>
        <rFont val="Arial"/>
        <family val="0"/>
      </rPr>
      <t xml:space="preserve">, 0.791 is the coefficient of determination. </t>
    </r>
  </si>
  <si>
    <t xml:space="preserve">0.209. It shows that 20.9% of the variability in </t>
  </si>
  <si>
    <t>6) .01 level of significance test for slope being 0</t>
  </si>
  <si>
    <t xml:space="preserve">significance so we reject the null hypothesis that  </t>
  </si>
  <si>
    <t>the slope could be zero.</t>
  </si>
  <si>
    <t xml:space="preserve">8) expected grades for people who study 5 hours </t>
  </si>
  <si>
    <t xml:space="preserve">  </t>
  </si>
  <si>
    <t>Range</t>
  </si>
  <si>
    <t xml:space="preserve">and Cumulative Relative Frequency Distribution with the first class </t>
  </si>
  <si>
    <r>
      <t>answers differ from those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Statistics</t>
    </r>
    <r>
      <rPr>
        <sz val="10"/>
        <rFont val="Arial"/>
        <family val="0"/>
      </rPr>
      <t xml:space="preserve"> (ISBN 0963277251) from </t>
    </r>
  </si>
  <si>
    <t xml:space="preserve">A. What grade point average is required to be in the top 5% of the </t>
  </si>
  <si>
    <t>B. Calculate the interquartile range.</t>
  </si>
  <si>
    <t>C. An eccentric alumnus left scholarship money for students in the</t>
  </si>
  <si>
    <t>Sheet 3 Inferential Statistics/Large Sample Hypothesis Testing</t>
  </si>
  <si>
    <t>Women's scores were not higher than men's scores.</t>
  </si>
  <si>
    <t xml:space="preserve">Coll. Grades </t>
  </si>
  <si>
    <t>Do your calculations in column C.</t>
  </si>
  <si>
    <t xml:space="preserve">Do calculations </t>
  </si>
  <si>
    <r>
      <t>Quick's Calculations</t>
    </r>
    <r>
      <rPr>
        <sz val="10"/>
        <rFont val="Arial"/>
        <family val="0"/>
      </rPr>
      <t>:</t>
    </r>
  </si>
  <si>
    <r>
      <t>Quick's Calculations</t>
    </r>
    <r>
      <rPr>
        <sz val="10"/>
        <rFont val="Arial"/>
        <family val="2"/>
      </rPr>
      <t>:</t>
    </r>
  </si>
  <si>
    <t xml:space="preserve">Place the results </t>
  </si>
  <si>
    <t>Do calculations</t>
  </si>
  <si>
    <r>
      <t>The expected grades</t>
    </r>
    <r>
      <rPr>
        <sz val="10"/>
        <rFont val="Arial"/>
        <family val="2"/>
      </rPr>
      <t xml:space="preserve"> for people who study 5 hours</t>
    </r>
  </si>
  <si>
    <t xml:space="preserve"> Chapter 23 and 24 on Correlation </t>
  </si>
  <si>
    <t>per weekend and grade point average.</t>
  </si>
  <si>
    <t xml:space="preserve">Sheet 4 and Chapter 15 </t>
  </si>
  <si>
    <t xml:space="preserve">As you know, the case study approach employed by business schools has been our </t>
  </si>
  <si>
    <r>
      <t xml:space="preserve">methodology. The case has been adapted from the Practice Sets of </t>
    </r>
    <r>
      <rPr>
        <b/>
        <sz val="10"/>
        <rFont val="Arial"/>
        <family val="2"/>
      </rPr>
      <t>The Quick Notes</t>
    </r>
  </si>
  <si>
    <t>a recent college graduate who just opened Darin's Music Emporium. The academic outlines</t>
  </si>
  <si>
    <t xml:space="preserve">1) Linda Smith is tracking the number of work days missed by  </t>
  </si>
  <si>
    <t>mentioned in problem 1. She also has just graduated from college and will use statistics</t>
  </si>
  <si>
    <t>to help manage Linda's Video Showcase.</t>
  </si>
  <si>
    <t>1) scatter diagram with hours the independent variable</t>
  </si>
  <si>
    <t>5) average error for predicting grades</t>
  </si>
  <si>
    <t xml:space="preserve">Place the beginning of your </t>
  </si>
  <si>
    <t>calculations in B38.</t>
  </si>
  <si>
    <t>1) Determine the following for this data on hours studying</t>
  </si>
  <si>
    <t>SUMMARY OUTPUT</t>
  </si>
  <si>
    <t>Regression Statistics</t>
  </si>
  <si>
    <t>Multiple R</t>
  </si>
  <si>
    <t>R Square</t>
  </si>
  <si>
    <t>Adjusted R Square</t>
  </si>
  <si>
    <t>Standard Error</t>
  </si>
  <si>
    <t>Regression</t>
  </si>
  <si>
    <t>Residual</t>
  </si>
  <si>
    <t>Intercept</t>
  </si>
  <si>
    <t>Stand Err</t>
  </si>
  <si>
    <t xml:space="preserve">It shows that 79.1% of the variability of grades is </t>
  </si>
  <si>
    <t xml:space="preserve">accounted for by study hours variability. </t>
  </si>
  <si>
    <t>grades is not accounted for by study hours variability.</t>
  </si>
  <si>
    <r>
      <t>Intercept coefficient</t>
    </r>
    <r>
      <rPr>
        <sz val="10"/>
        <rFont val="Arial"/>
        <family val="2"/>
      </rPr>
      <t xml:space="preserve"> of 1.808097</t>
    </r>
    <r>
      <rPr>
        <sz val="10"/>
        <rFont val="Arial"/>
        <family val="0"/>
      </rPr>
      <t xml:space="preserve"> is the y-intercept.</t>
    </r>
  </si>
  <si>
    <r>
      <t>Hours coefficient</t>
    </r>
    <r>
      <rPr>
        <sz val="10"/>
        <rFont val="Arial"/>
        <family val="0"/>
      </rPr>
      <t xml:space="preserve"> of  0.281781 is the slope.</t>
    </r>
  </si>
  <si>
    <r>
      <t>Regression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equation</t>
    </r>
    <r>
      <rPr>
        <sz val="10"/>
        <rFont val="Arial"/>
        <family val="0"/>
      </rPr>
      <t xml:space="preserve"> rounded is Y.x = 1.81 + 0.28x.</t>
    </r>
  </si>
  <si>
    <t>Additional Practice Problems 1</t>
  </si>
  <si>
    <t xml:space="preserve"> P($18,000&lt;=x&lt;$19,800) =</t>
  </si>
  <si>
    <t>D) P(x&gt;$30,000) = 0.50</t>
  </si>
  <si>
    <t>critical value for z</t>
  </si>
  <si>
    <r>
      <t>Multiple R</t>
    </r>
    <r>
      <rPr>
        <sz val="10"/>
        <rFont val="Arial"/>
        <family val="0"/>
      </rPr>
      <t>, the coefficient of correlation, of 0.889 is high.</t>
    </r>
  </si>
  <si>
    <r>
      <t>Anova</t>
    </r>
    <r>
      <rPr>
        <sz val="10"/>
        <rFont val="Arial"/>
        <family val="0"/>
      </rPr>
      <t xml:space="preserve"> p-value of 0.003 is below the .01 level of </t>
    </r>
  </si>
  <si>
    <t>t-Test: Two-Sample Assuming Equal Variances</t>
  </si>
  <si>
    <t>Pooled Variance</t>
  </si>
  <si>
    <r>
      <t>Note</t>
    </r>
    <r>
      <rPr>
        <sz val="10"/>
        <rFont val="Arial"/>
        <family val="0"/>
      </rPr>
      <t xml:space="preserve"> Excel reports a p-value of 0.185. This is not below 0.05</t>
    </r>
  </si>
  <si>
    <t>We fail to reject (accept) Ho because -0.93 is not beyond -1.75.</t>
  </si>
  <si>
    <t>These practice  problems are for those wanting additional</t>
  </si>
  <si>
    <t>Sheet 1 Descriptive Statistics</t>
  </si>
  <si>
    <t>1A) Make an array and calculate a range for this data.</t>
  </si>
  <si>
    <t xml:space="preserve">1B) Using this data, make a 5 class Frequency Distribution, Histogram,  </t>
  </si>
  <si>
    <t>Chapter 3 Measuring Central Tendency of Ungrouped Data</t>
  </si>
  <si>
    <t>Chapter 4 Measuring Dispersion of Ungrouped Data</t>
  </si>
  <si>
    <t>Chapter 2 Summarizing Data</t>
  </si>
  <si>
    <t>2) Use fx to calculate the sample mean, median, mode, 1st quartile,</t>
  </si>
  <si>
    <t>variance for this sample data.</t>
  </si>
  <si>
    <r>
      <t xml:space="preserve">The problems of Chapters 5 - 8 of </t>
    </r>
    <r>
      <rPr>
        <b/>
        <sz val="10"/>
        <rFont val="Arial"/>
        <family val="2"/>
      </rPr>
      <t>Statistics</t>
    </r>
    <r>
      <rPr>
        <sz val="10"/>
        <rFont val="Arial"/>
        <family val="0"/>
      </rPr>
      <t xml:space="preserve"> (ISBN0963277251)</t>
    </r>
  </si>
  <si>
    <t>Do your calculations</t>
  </si>
  <si>
    <t>in column D.</t>
  </si>
  <si>
    <r>
      <t xml:space="preserve">of </t>
    </r>
    <r>
      <rPr>
        <b/>
        <sz val="10"/>
        <rFont val="Arial"/>
        <family val="2"/>
      </rPr>
      <t>The Quick Note Learning System</t>
    </r>
    <r>
      <rPr>
        <sz val="10"/>
        <rFont val="Arial"/>
        <family val="0"/>
      </rPr>
      <t xml:space="preserve"> will not be done with </t>
    </r>
    <r>
      <rPr>
        <sz val="10"/>
        <rFont val="Arial"/>
        <family val="2"/>
      </rPr>
      <t>Excel</t>
    </r>
    <r>
      <rPr>
        <sz val="10"/>
        <rFont val="Arial"/>
        <family val="0"/>
      </rPr>
      <t>.</t>
    </r>
  </si>
  <si>
    <t>Chapter 9 Discrete Probability Distributions</t>
  </si>
  <si>
    <t>of exactly 2 out of 5 parts being defective. Determine the distribution</t>
  </si>
  <si>
    <t>of defective parts.</t>
  </si>
  <si>
    <t xml:space="preserve">a mean of 2 cars.  Make a chart of this distribution and answer  </t>
  </si>
  <si>
    <t>these questions concerning the probability of cars waiting at the</t>
  </si>
  <si>
    <t>drive-up window.</t>
  </si>
  <si>
    <t>B) P(x=2) = 0.2706706</t>
  </si>
  <si>
    <t>Chapter 10 Continuous Normal Probability Distributions</t>
  </si>
  <si>
    <t>P(x&gt;$30,000) =</t>
  </si>
  <si>
    <t xml:space="preserve">the third decile. Would a student with a 2.8 grade point average  </t>
  </si>
  <si>
    <t xml:space="preserve">qualify for this scholarship? </t>
  </si>
  <si>
    <t xml:space="preserve">third decile from the bottom of their class. Determine the range of </t>
  </si>
  <si>
    <t>C) 2.75 to 2.84, yes</t>
  </si>
  <si>
    <t>3) The average income of 30-year-old college graduates from State</t>
  </si>
  <si>
    <t xml:space="preserve">4) Grades of State University graduates are normally distributed with </t>
  </si>
  <si>
    <t>5.Calculate the 95% and 99% confidence intervals for the population</t>
  </si>
  <si>
    <t>Chapter 11 Sampling and the Sampling Distribution of the Means</t>
  </si>
  <si>
    <t xml:space="preserve">mean given a sample of 36 resulted in a mean of 55 and a rounded </t>
  </si>
  <si>
    <t>standard deviation of 18.</t>
  </si>
  <si>
    <r>
      <t>Quick's Answer</t>
    </r>
    <r>
      <rPr>
        <sz val="10"/>
        <rFont val="Arial"/>
        <family val="0"/>
      </rPr>
      <t xml:space="preserve"> using problem's rounded standard deviation.</t>
    </r>
  </si>
  <si>
    <r>
      <t>Answer</t>
    </r>
    <r>
      <rPr>
        <sz val="10"/>
        <rFont val="Arial"/>
        <family val="0"/>
      </rPr>
      <t xml:space="preserve"> using problem's rounded standard deviation.</t>
    </r>
  </si>
  <si>
    <t xml:space="preserve">an alpha of .01, the null hypothesis is rejected. The claim is not </t>
  </si>
  <si>
    <t>substantiated.</t>
  </si>
  <si>
    <t>3) Ace Realty wants to determine whether the average time it</t>
  </si>
  <si>
    <t xml:space="preserve">40 sales from office #1 revealed a mean of 90 days and a standard </t>
  </si>
  <si>
    <t>a mean of 100 days and a standard deviation of 20 days. Use a</t>
  </si>
  <si>
    <t xml:space="preserve">deviation of 15 days. A sample of 50 sales from office #2 revealed </t>
  </si>
  <si>
    <t>.05 level of significance.</t>
  </si>
  <si>
    <t>Chapter 14 Large Sample Hypothesis Testing Part II</t>
  </si>
  <si>
    <r>
      <t>Note</t>
    </r>
    <r>
      <rPr>
        <sz val="10"/>
        <rFont val="Arial"/>
        <family val="0"/>
      </rPr>
      <t>: The p-value of 0.0067 is below the alpha of .05</t>
    </r>
  </si>
  <si>
    <t xml:space="preserve">and this indicates a small tail and a big difference so </t>
  </si>
  <si>
    <t>again we reject the null hypothesis.</t>
  </si>
  <si>
    <t xml:space="preserve">4.Tough Tire Company is concerned that tread life of its new all </t>
  </si>
  <si>
    <t>Quick's Calculations:</t>
  </si>
  <si>
    <t>of 750 miles.  Using a .05 level of significance, test Tough Tire's</t>
  </si>
  <si>
    <t>warranty claim.</t>
  </si>
  <si>
    <t>warranty is substantiate.</t>
  </si>
  <si>
    <r>
      <t xml:space="preserve">The Quick Notes Learning System </t>
    </r>
    <r>
      <rPr>
        <sz val="10"/>
        <rFont val="Arial"/>
        <family val="2"/>
      </rPr>
      <t>s</t>
    </r>
    <r>
      <rPr>
        <sz val="10"/>
        <rFont val="Arial"/>
        <family val="0"/>
      </rPr>
      <t>eries. The last</t>
    </r>
  </si>
  <si>
    <t xml:space="preserve">employees before and after taking part in a company-sponsored </t>
  </si>
  <si>
    <t xml:space="preserve">lunchtime  physical fitness program.  Test at the .01 level of </t>
  </si>
  <si>
    <t xml:space="preserve">significance whether the average number of days missed went </t>
  </si>
  <si>
    <t xml:space="preserve">down for program participants. </t>
  </si>
  <si>
    <r>
      <t xml:space="preserve">We fail to reject (accept) the null hypothesis </t>
    </r>
    <r>
      <rPr>
        <sz val="10"/>
        <rFont val="Arial"/>
        <family val="0"/>
      </rPr>
      <t>as the t-value</t>
    </r>
  </si>
  <si>
    <t xml:space="preserve">from the data of 1.73 is not beyond the t critical value of 3.143. </t>
  </si>
  <si>
    <r>
      <t>Learning System</t>
    </r>
    <r>
      <rPr>
        <sz val="10"/>
        <rFont val="Arial"/>
        <family val="0"/>
      </rPr>
      <t xml:space="preserve"> (TM) for</t>
    </r>
    <r>
      <rPr>
        <b/>
        <sz val="10"/>
        <rFont val="Arial"/>
        <family val="2"/>
      </rPr>
      <t xml:space="preserve"> Statistics</t>
    </r>
    <r>
      <rPr>
        <sz val="10"/>
        <rFont val="Arial"/>
        <family val="2"/>
      </rPr>
      <t>, ISBN 0963277251. The case involves Darin Jones,</t>
    </r>
  </si>
  <si>
    <t xml:space="preserve">and again we fail to reject the null hypothesis. </t>
  </si>
  <si>
    <r>
      <t>Note</t>
    </r>
    <r>
      <rPr>
        <sz val="10"/>
        <rFont val="Arial"/>
        <family val="0"/>
      </rPr>
      <t xml:space="preserve">: This question is slightly different than the </t>
    </r>
  </si>
  <si>
    <t>rejection of the null hypothesis.</t>
  </si>
  <si>
    <t>significant at the .01 level of significance.</t>
  </si>
  <si>
    <r>
      <t xml:space="preserve">corresponding question in </t>
    </r>
    <r>
      <rPr>
        <b/>
        <sz val="10"/>
        <rFont val="Arial"/>
        <family val="2"/>
      </rPr>
      <t>Statistics</t>
    </r>
    <r>
      <rPr>
        <sz val="10"/>
        <rFont val="Arial"/>
        <family val="0"/>
      </rPr>
      <t xml:space="preserve"> (0963277251)</t>
    </r>
  </si>
  <si>
    <t>Chapter 19 Two-Factor Analysis of Variance</t>
  </si>
  <si>
    <t>expanded by rearranging the data in each row so it</t>
  </si>
  <si>
    <t>is based upon the amount of time students</t>
  </si>
  <si>
    <t xml:space="preserve">spend studying in college. Test at the .05 level </t>
  </si>
  <si>
    <t xml:space="preserve">of significance whether these treatment and block </t>
  </si>
  <si>
    <t>means come from populations with equal means.</t>
  </si>
  <si>
    <t xml:space="preserve">2) The analysis of the last Quick Question will be </t>
  </si>
  <si>
    <t>Begin your .05 calculations in B81.</t>
  </si>
  <si>
    <t>times are not equal.</t>
  </si>
  <si>
    <t>Begin your .05 calculations in B14.</t>
  </si>
  <si>
    <t>Begin  your .01 calculations in B35.</t>
  </si>
  <si>
    <t>do your .01 calculations in B149.</t>
  </si>
  <si>
    <t>&lt;/= 2</t>
  </si>
  <si>
    <t>&lt;/=2</t>
  </si>
  <si>
    <t>p-value =</t>
  </si>
  <si>
    <t>p-value=</t>
  </si>
  <si>
    <t>courses taken are dependent (not independent).</t>
  </si>
  <si>
    <t xml:space="preserve">indicating grades higher than B in statistics and number of math </t>
  </si>
  <si>
    <t>and Simple Linear Regression Analysis</t>
  </si>
  <si>
    <t xml:space="preserve">is solved by inserting =C97+(C98*5) into cell B100. </t>
  </si>
  <si>
    <r>
      <t xml:space="preserve">Sheet 4 </t>
    </r>
    <r>
      <rPr>
        <b/>
        <sz val="10"/>
        <rFont val="Arial"/>
        <family val="2"/>
      </rPr>
      <t>Inferential Statistics/Small Sample Hypothesis Testing Using Student's t test</t>
    </r>
  </si>
  <si>
    <t xml:space="preserve">in column C </t>
  </si>
  <si>
    <t>rounded statistics.</t>
  </si>
  <si>
    <t xml:space="preserve">contained in this book also follow the case approach. This case involves Linda Smith </t>
  </si>
  <si>
    <t xml:space="preserve">10.55 is beyond the F critical value of 5.14. The mean college </t>
  </si>
  <si>
    <t>grades of students with different H.S. backgrounds are not equal.</t>
  </si>
  <si>
    <t>Begin your calculations in B15.</t>
  </si>
  <si>
    <t>Note: This sheet is laid out for printing horizontal mode.</t>
  </si>
  <si>
    <t>is larger than .01. This means the difference is not</t>
  </si>
  <si>
    <t xml:space="preserve"> Expected Grades =</t>
  </si>
  <si>
    <t>3) Use fx to calculate the average deviation, standard deviation, and</t>
  </si>
  <si>
    <t>3) Test at the .01 level of significance whether the number</t>
  </si>
  <si>
    <t>Begin your graph in C49.</t>
  </si>
  <si>
    <t>columns D40 and C43-C47.</t>
  </si>
  <si>
    <t>Income</t>
  </si>
  <si>
    <t>Answers: Mean 7, Median 7.5, Mode 8, Q3 - Q1 = 8.25 - 5.75 = 2.5,</t>
  </si>
  <si>
    <t>(P&lt;INC)</t>
  </si>
  <si>
    <r>
      <t xml:space="preserve">       </t>
    </r>
    <r>
      <rPr>
        <b/>
        <sz val="9"/>
        <rFont val="Arial"/>
        <family val="2"/>
      </rPr>
      <t xml:space="preserve">            (P&lt;INC)</t>
    </r>
  </si>
  <si>
    <r>
      <t>Answers</t>
    </r>
    <r>
      <rPr>
        <sz val="10"/>
        <rFont val="Arial"/>
        <family val="0"/>
      </rPr>
      <t>: AD 1.8, SD 2.3, V 5.1</t>
    </r>
  </si>
  <si>
    <t>(ooo)</t>
  </si>
  <si>
    <t>($)</t>
  </si>
  <si>
    <t>Pr. 1</t>
  </si>
  <si>
    <t xml:space="preserve">for .01, the null hypothesis is rejected. Weekly earnings changed. </t>
  </si>
  <si>
    <t>Your Analysis:</t>
  </si>
  <si>
    <r>
      <t>Quick's Analysis</t>
    </r>
    <r>
      <rPr>
        <sz val="10"/>
        <rFont val="Arial"/>
        <family val="0"/>
      </rPr>
      <t>: -5.0021 is beyond -2.33, the critical value of z for</t>
    </r>
  </si>
  <si>
    <r>
      <t>Quick's Analysis</t>
    </r>
    <r>
      <rPr>
        <sz val="10"/>
        <rFont val="Arial"/>
        <family val="0"/>
      </rPr>
      <t xml:space="preserve">: -2.5 is beyond -1.96, the critical value of alpha </t>
    </r>
  </si>
  <si>
    <t>Pr. 4</t>
  </si>
  <si>
    <t xml:space="preserve">     Pr. 3</t>
  </si>
  <si>
    <r>
      <t>Your Analysis</t>
    </r>
    <r>
      <rPr>
        <sz val="10"/>
        <rFont val="Arial"/>
        <family val="0"/>
      </rPr>
      <t>:</t>
    </r>
  </si>
  <si>
    <r>
      <t xml:space="preserve">Quick's Analysis: </t>
    </r>
    <r>
      <rPr>
        <sz val="10"/>
        <rFont val="Arial"/>
        <family val="2"/>
      </rPr>
      <t>z of -2.71 is beyond the critical value of 1.96</t>
    </r>
  </si>
  <si>
    <r>
      <t>Quick's Analysis</t>
    </r>
    <r>
      <rPr>
        <sz val="10"/>
        <rFont val="Arial"/>
        <family val="0"/>
      </rPr>
      <t>: z from the data of -1.6 is not beyond the critical</t>
    </r>
  </si>
  <si>
    <t>value for z of -1.64. The null hypothesis is accepted and the</t>
  </si>
  <si>
    <t>of your test in B98.</t>
  </si>
  <si>
    <r>
      <t>Quick's Analysis</t>
    </r>
    <r>
      <rPr>
        <sz val="10"/>
        <rFont val="Arial"/>
        <family val="0"/>
      </rPr>
      <t xml:space="preserve">: </t>
    </r>
  </si>
  <si>
    <t xml:space="preserve">      Begin calculations in D60.</t>
  </si>
  <si>
    <t>Quick's Analysis:</t>
  </si>
  <si>
    <r>
      <t>Note</t>
    </r>
    <r>
      <rPr>
        <sz val="10"/>
        <rFont val="Arial"/>
        <family val="0"/>
      </rPr>
      <t xml:space="preserve">: Do sheet 3-6 problems with the actual data and not the problem's </t>
    </r>
  </si>
  <si>
    <t>Your .05 Analysis:</t>
  </si>
  <si>
    <t>Your .01 Analysis:</t>
  </si>
  <si>
    <t>Quick's Analysis for the .05 level of significance:</t>
  </si>
  <si>
    <t>Quick's Analysis for the .01 level of significance:</t>
  </si>
  <si>
    <r>
      <t>Note</t>
    </r>
    <r>
      <rPr>
        <sz val="10"/>
        <rFont val="Arial"/>
        <family val="0"/>
      </rPr>
      <t xml:space="preserve"> the p-value of 0.01086 is smaller than .05 indicating </t>
    </r>
  </si>
  <si>
    <r>
      <t>Note</t>
    </r>
    <r>
      <rPr>
        <sz val="10"/>
        <rFont val="Arial"/>
        <family val="0"/>
      </rPr>
      <t xml:space="preserve"> Excel reports a p-value of 0.067. This is not below .01</t>
    </r>
  </si>
  <si>
    <t>Accept the null hypothesis as the p-value of 0.01086</t>
  </si>
  <si>
    <r>
      <t>Quick's Analysis</t>
    </r>
    <r>
      <rPr>
        <sz val="10"/>
        <rFont val="Arial"/>
        <family val="2"/>
      </rPr>
      <t>:</t>
    </r>
  </si>
  <si>
    <r>
      <t>Note</t>
    </r>
    <r>
      <rPr>
        <sz val="10"/>
        <rFont val="Arial"/>
        <family val="0"/>
      </rPr>
      <t xml:space="preserve"> the p-value of 0.0025 and 0.0002 are both below .01 </t>
    </r>
  </si>
  <si>
    <r>
      <t>Results</t>
    </r>
    <r>
      <rPr>
        <sz val="10"/>
        <rFont val="Arial"/>
        <family val="2"/>
      </rPr>
      <t xml:space="preserve">: The answer of a p-value of 0.000037 is smaller than  .01 </t>
    </r>
  </si>
  <si>
    <t>Quick's Analysis</t>
  </si>
  <si>
    <t>Place your graph in B19.</t>
  </si>
  <si>
    <r>
      <t>Standard error</t>
    </r>
    <r>
      <rPr>
        <sz val="10"/>
        <rFont val="Arial"/>
        <family val="0"/>
      </rPr>
      <t xml:space="preserve"> of 0.33 indicates the average error </t>
    </r>
  </si>
  <si>
    <t>in predicting grades is 0.33 points.</t>
  </si>
  <si>
    <t xml:space="preserve">            Directions are in Answers 3 of Quick Statistics Using Microsoft (TM) Excel.</t>
  </si>
  <si>
    <t>Directions are in Answers 5 of Quick Statistics Using Microsoft (TM) Excel</t>
  </si>
  <si>
    <t xml:space="preserve">   Pr. 2</t>
  </si>
  <si>
    <t>Directions are in A96 of Answers 5</t>
  </si>
  <si>
    <t>Directions are in Answers 7 of Quick Statistics Using Microsoft (TM) Excel</t>
  </si>
  <si>
    <t>Directions are in Answers 9 of Quick Statistics Using Microsoft (TM) Excel.</t>
  </si>
  <si>
    <t>Directions are in Answers 9 of Quick Statistics Using Microsoft (TM) Excel</t>
  </si>
  <si>
    <t>Directions are in Answers 11 of Quick Statistics Using Microsoft (TM) Excel.</t>
  </si>
  <si>
    <t>Using Student's t test</t>
  </si>
  <si>
    <t xml:space="preserve">   Inferential Statistics/Small Sample Hypothesis Testing </t>
  </si>
  <si>
    <t xml:space="preserve">                      Chapter 20 Nonparametric Hypothesis Testing of Nominal Data</t>
  </si>
  <si>
    <t>A) P(x&lt;$34,000) = 0.8413</t>
  </si>
  <si>
    <t>B) P(x&gt;$38,000) =1-.4772= 0.0228</t>
  </si>
  <si>
    <t>C) P($18,000&lt;=x&lt;=$19,800) = 0.004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</si>
</sst>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5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8" fillId="0" borderId="0" xfId="53" applyAlignment="1" applyProtection="1">
      <alignment/>
      <protection/>
    </xf>
    <xf numFmtId="0" fontId="8" fillId="0" borderId="0" xfId="53" applyAlignment="1" applyProtection="1">
      <alignment horizontal="center"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" fillId="34" borderId="11" xfId="0" applyFont="1" applyFill="1" applyBorder="1" applyAlignment="1">
      <alignment horizontal="centerContinuous"/>
    </xf>
    <xf numFmtId="0" fontId="2" fillId="34" borderId="11" xfId="0" applyFont="1" applyFill="1" applyBorder="1" applyAlignment="1">
      <alignment horizontal="centerContinuous"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0" borderId="20" xfId="0" applyFont="1" applyBorder="1" applyAlignment="1">
      <alignment horizontal="center"/>
    </xf>
    <xf numFmtId="164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8" fillId="0" borderId="0" xfId="53" applyFill="1" applyAlignment="1" applyProtection="1">
      <alignment horizontal="left"/>
      <protection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4" borderId="0" xfId="0" applyFill="1" applyAlignment="1" quotePrefix="1">
      <alignment/>
    </xf>
    <xf numFmtId="164" fontId="0" fillId="0" borderId="14" xfId="0" applyNumberFormat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11" xfId="0" applyFont="1" applyFill="1" applyBorder="1" applyAlignment="1">
      <alignment horizontal="centerContinuous"/>
    </xf>
    <xf numFmtId="0" fontId="6" fillId="34" borderId="11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4" borderId="22" xfId="0" applyFill="1" applyBorder="1" applyAlignment="1">
      <alignment horizontal="left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1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Correlation of Grades and Study Hours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5"/>
          <c:y val="0.2525"/>
          <c:w val="0.85875"/>
          <c:h val="0.6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'6 Corr-Reg'!$D$7</c:f>
              <c:strCache>
                <c:ptCount val="1"/>
                <c:pt idx="0">
                  <c:v>Grades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'6 Corr-Reg'!$C$8:$C$15</c:f>
              <c:numCache/>
            </c:numRef>
          </c:xVal>
          <c:yVal>
            <c:numRef>
              <c:f>'6 Corr-Reg'!$D$8:$D$15</c:f>
              <c:numCache/>
            </c:numRef>
          </c:yVal>
          <c:smooth val="0"/>
        </c:ser>
        <c:axId val="52275574"/>
        <c:axId val="718119"/>
      </c:scatterChart>
      <c:valAx>
        <c:axId val="5227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Study Hours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119"/>
        <c:crosses val="autoZero"/>
        <c:crossBetween val="midCat"/>
        <c:dispUnits/>
      </c:valAx>
      <c:valAx>
        <c:axId val="71811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 val="autoZero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152400</xdr:rowOff>
    </xdr:from>
    <xdr:to>
      <xdr:col>5</xdr:col>
      <xdr:colOff>238125</xdr:colOff>
      <xdr:row>75</xdr:row>
      <xdr:rowOff>152400</xdr:rowOff>
    </xdr:to>
    <xdr:graphicFrame>
      <xdr:nvGraphicFramePr>
        <xdr:cNvPr id="1" name="Chart 6"/>
        <xdr:cNvGraphicFramePr/>
      </xdr:nvGraphicFramePr>
      <xdr:xfrm>
        <a:off x="3400425" y="9725025"/>
        <a:ext cx="30575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A:\A)%20Quick%20Statistics%20Using%20Microsoft%20(TM)%20Excel.xl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A:\A)%20Quick%20Statistics%20Using%20Microsoft%20(TM)%20Excel.xls" TargetMode="External" /><Relationship Id="rId2" Type="http://schemas.openxmlformats.org/officeDocument/2006/relationships/hyperlink" Target="file://A:\A)%20Quick%20Statistics%20Using%20Microsoft%20(TM)%20Excel.xls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A:\A)%20Quick%20Statistics%20Using%20Microsoft%20(TM)%20Excel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A:\A)%20Quick%20Statistics%20Using%20Microsoft%20(TM)%20Excel.xl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A:\A)%20Quick%20Statistics%20Using%20Microsoft%20(TM)%20Excel.xl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A:\A)%20Quick%20Statistics%20Using%20Microsoft%20(TM)%20Excel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59.140625" style="0" customWidth="1"/>
  </cols>
  <sheetData>
    <row r="1" ht="12.75">
      <c r="A1" s="41" t="s">
        <v>263</v>
      </c>
    </row>
    <row r="3" ht="12.75">
      <c r="A3" t="s">
        <v>273</v>
      </c>
    </row>
    <row r="4" ht="12.75">
      <c r="A4" t="s">
        <v>0</v>
      </c>
    </row>
    <row r="6" ht="12.75">
      <c r="A6" s="3"/>
    </row>
    <row r="7" ht="12.75">
      <c r="A7" t="s">
        <v>1</v>
      </c>
    </row>
    <row r="8" ht="12.75">
      <c r="A8" t="s">
        <v>2</v>
      </c>
    </row>
    <row r="9" ht="12.75">
      <c r="A9" t="s">
        <v>124</v>
      </c>
    </row>
    <row r="10" ht="12.75">
      <c r="A10" t="s">
        <v>356</v>
      </c>
    </row>
    <row r="11" ht="12.75">
      <c r="A11" t="s">
        <v>184</v>
      </c>
    </row>
    <row r="12" ht="12.75">
      <c r="A12" t="s">
        <v>125</v>
      </c>
    </row>
    <row r="15" ht="12.75">
      <c r="A15" s="116" t="s">
        <v>274</v>
      </c>
    </row>
    <row r="16" ht="12.75">
      <c r="A16" s="42" t="s">
        <v>407</v>
      </c>
    </row>
    <row r="18" ht="12.75">
      <c r="A18" s="2" t="s">
        <v>279</v>
      </c>
    </row>
    <row r="19" ht="13.5" thickBot="1"/>
    <row r="20" spans="1:3" ht="12.75">
      <c r="A20" t="s">
        <v>275</v>
      </c>
      <c r="B20" s="63" t="s">
        <v>4</v>
      </c>
      <c r="C20" s="3" t="s">
        <v>136</v>
      </c>
    </row>
    <row r="21" spans="2:3" ht="12.75">
      <c r="B21" s="65">
        <v>38</v>
      </c>
      <c r="C21" s="3" t="s">
        <v>369</v>
      </c>
    </row>
    <row r="22" spans="1:3" ht="12.75">
      <c r="A22" t="s">
        <v>276</v>
      </c>
      <c r="B22" s="65">
        <v>48</v>
      </c>
      <c r="C22" s="3" t="s">
        <v>217</v>
      </c>
    </row>
    <row r="23" spans="1:2" ht="12.75">
      <c r="A23" t="s">
        <v>218</v>
      </c>
      <c r="B23" s="65">
        <v>27</v>
      </c>
    </row>
    <row r="24" spans="1:3" ht="12.75">
      <c r="A24" t="s">
        <v>3</v>
      </c>
      <c r="B24" s="65">
        <v>14</v>
      </c>
      <c r="C24" s="3" t="s">
        <v>135</v>
      </c>
    </row>
    <row r="25" ht="12.75">
      <c r="B25" s="65">
        <v>31</v>
      </c>
    </row>
    <row r="26" ht="12.75">
      <c r="B26" s="65">
        <v>23</v>
      </c>
    </row>
    <row r="27" ht="12.75">
      <c r="B27" s="65">
        <v>46</v>
      </c>
    </row>
    <row r="28" ht="12.75">
      <c r="B28" s="65">
        <v>38</v>
      </c>
    </row>
    <row r="29" ht="12.75">
      <c r="B29" s="65">
        <v>54</v>
      </c>
    </row>
    <row r="30" spans="2:3" ht="12.75">
      <c r="B30" s="65">
        <v>26</v>
      </c>
      <c r="C30" s="3" t="s">
        <v>368</v>
      </c>
    </row>
    <row r="31" ht="12.75">
      <c r="B31" s="65">
        <v>44</v>
      </c>
    </row>
    <row r="32" ht="12.75">
      <c r="B32" s="65">
        <v>33</v>
      </c>
    </row>
    <row r="33" ht="12.75">
      <c r="B33" s="65">
        <v>17</v>
      </c>
    </row>
    <row r="34" ht="12.75">
      <c r="B34" s="65">
        <v>34</v>
      </c>
    </row>
    <row r="35" ht="12.75">
      <c r="B35" s="65">
        <v>6</v>
      </c>
    </row>
    <row r="36" ht="13.5" thickBot="1">
      <c r="B36" s="66">
        <v>37</v>
      </c>
    </row>
    <row r="43" ht="12.75">
      <c r="A43" s="44" t="s">
        <v>147</v>
      </c>
    </row>
    <row r="45" spans="1:4" ht="12.75">
      <c r="A45" s="116" t="s">
        <v>277</v>
      </c>
      <c r="C45" s="3"/>
      <c r="D45" s="3"/>
    </row>
    <row r="46" spans="3:4" ht="13.5" thickBot="1">
      <c r="C46" s="3"/>
      <c r="D46" s="3"/>
    </row>
    <row r="47" spans="1:3" ht="12.75">
      <c r="A47" t="s">
        <v>280</v>
      </c>
      <c r="B47" s="63" t="s">
        <v>4</v>
      </c>
      <c r="C47" s="2" t="s">
        <v>58</v>
      </c>
    </row>
    <row r="48" spans="1:4" ht="12.75">
      <c r="A48" t="s">
        <v>143</v>
      </c>
      <c r="B48" s="65">
        <v>5</v>
      </c>
      <c r="C48" s="2"/>
      <c r="D48" s="1"/>
    </row>
    <row r="49" spans="1:4" ht="12.75">
      <c r="A49" t="s">
        <v>137</v>
      </c>
      <c r="B49" s="65">
        <v>7</v>
      </c>
      <c r="C49" s="2" t="s">
        <v>138</v>
      </c>
      <c r="D49" s="1"/>
    </row>
    <row r="50" spans="2:4" ht="12.75">
      <c r="B50" s="65">
        <v>3</v>
      </c>
      <c r="C50" s="2"/>
      <c r="D50" s="1"/>
    </row>
    <row r="51" spans="2:4" ht="12.75">
      <c r="B51" s="65">
        <v>8</v>
      </c>
      <c r="C51" s="2" t="s">
        <v>139</v>
      </c>
      <c r="D51" s="1"/>
    </row>
    <row r="52" spans="2:4" ht="12.75">
      <c r="B52" s="65">
        <v>6</v>
      </c>
      <c r="C52" s="2"/>
      <c r="D52" s="1"/>
    </row>
    <row r="53" spans="2:4" ht="12.75">
      <c r="B53" s="65">
        <v>10</v>
      </c>
      <c r="C53" s="2" t="s">
        <v>121</v>
      </c>
      <c r="D53" s="1"/>
    </row>
    <row r="54" spans="2:4" ht="12.75">
      <c r="B54" s="65">
        <v>9</v>
      </c>
      <c r="C54" s="2"/>
      <c r="D54" s="1"/>
    </row>
    <row r="55" spans="2:4" ht="13.5" thickBot="1">
      <c r="B55" s="66">
        <v>8</v>
      </c>
      <c r="C55" s="2" t="s">
        <v>122</v>
      </c>
      <c r="D55" s="1"/>
    </row>
    <row r="56" spans="3:4" ht="12.75">
      <c r="C56" s="3"/>
      <c r="D56" s="1"/>
    </row>
    <row r="57" ht="12.75">
      <c r="C57" s="3" t="s">
        <v>140</v>
      </c>
    </row>
    <row r="58" ht="12.75">
      <c r="C58" s="3"/>
    </row>
    <row r="59" ht="12.75">
      <c r="C59" s="2" t="s">
        <v>141</v>
      </c>
    </row>
    <row r="60" ht="12.75">
      <c r="C60" s="2"/>
    </row>
    <row r="61" ht="12.75">
      <c r="C61" s="2" t="s">
        <v>142</v>
      </c>
    </row>
    <row r="63" ht="12.75">
      <c r="A63" s="45" t="s">
        <v>371</v>
      </c>
    </row>
    <row r="64" ht="12.75">
      <c r="A64" s="45" t="s">
        <v>5</v>
      </c>
    </row>
    <row r="65" ht="12.75">
      <c r="A65" s="45" t="s">
        <v>219</v>
      </c>
    </row>
    <row r="66" ht="12.75">
      <c r="A66" s="44" t="s">
        <v>6</v>
      </c>
    </row>
    <row r="67" ht="12.75">
      <c r="A67" s="45" t="s">
        <v>7</v>
      </c>
    </row>
    <row r="71" ht="12.75">
      <c r="A71" s="116" t="s">
        <v>278</v>
      </c>
    </row>
    <row r="74" spans="1:3" ht="13.5" thickBot="1">
      <c r="A74" t="s">
        <v>366</v>
      </c>
      <c r="C74" s="3" t="s">
        <v>283</v>
      </c>
    </row>
    <row r="75" spans="1:3" ht="12.75">
      <c r="A75" t="s">
        <v>281</v>
      </c>
      <c r="B75" s="63" t="s">
        <v>4</v>
      </c>
      <c r="C75" s="3" t="s">
        <v>284</v>
      </c>
    </row>
    <row r="76" spans="2:3" ht="12.75">
      <c r="B76" s="65">
        <v>5</v>
      </c>
      <c r="C76" s="2" t="s">
        <v>144</v>
      </c>
    </row>
    <row r="77" spans="2:3" ht="12.75">
      <c r="B77" s="65">
        <v>7</v>
      </c>
      <c r="C77" s="2"/>
    </row>
    <row r="78" spans="2:3" ht="12.75">
      <c r="B78" s="65">
        <v>3</v>
      </c>
      <c r="C78" s="2" t="s">
        <v>145</v>
      </c>
    </row>
    <row r="79" spans="2:3" ht="12.75">
      <c r="B79" s="65">
        <v>8</v>
      </c>
      <c r="C79" s="2"/>
    </row>
    <row r="80" spans="2:3" ht="12.75">
      <c r="B80" s="65">
        <v>6</v>
      </c>
      <c r="C80" s="2" t="s">
        <v>146</v>
      </c>
    </row>
    <row r="81" spans="2:3" ht="12.75">
      <c r="B81" s="65">
        <v>10</v>
      </c>
      <c r="C81" s="2"/>
    </row>
    <row r="82" ht="12.75">
      <c r="B82" s="65">
        <v>9</v>
      </c>
    </row>
    <row r="83" ht="13.5" thickBot="1">
      <c r="B83" s="66">
        <v>8</v>
      </c>
    </row>
    <row r="85" ht="12.75">
      <c r="A85" s="44" t="s">
        <v>374</v>
      </c>
    </row>
    <row r="87" ht="12.75">
      <c r="A87" t="s">
        <v>282</v>
      </c>
    </row>
    <row r="88" ht="12.75">
      <c r="A88" t="s">
        <v>285</v>
      </c>
    </row>
  </sheetData>
  <sheetProtection/>
  <hyperlinks>
    <hyperlink ref="A16" r:id="rId1" display="            Directions are in Answers 3 of Quick Statistics Using Microsoft (TM) Excel."/>
  </hyperlinks>
  <printOptions/>
  <pageMargins left="0.25" right="0.25" top="0.25" bottom="0.25" header="0.5" footer="0.5"/>
  <pageSetup horizontalDpi="204" verticalDpi="204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9.28125" style="0" customWidth="1"/>
    <col min="2" max="2" width="9.57421875" style="0" customWidth="1"/>
    <col min="3" max="3" width="9.8515625" style="0" customWidth="1"/>
    <col min="5" max="5" width="6.8515625" style="0" customWidth="1"/>
  </cols>
  <sheetData>
    <row r="1" ht="12.75">
      <c r="A1" s="41" t="s">
        <v>196</v>
      </c>
    </row>
    <row r="2" ht="12.75">
      <c r="A2" s="42" t="s">
        <v>408</v>
      </c>
    </row>
    <row r="4" ht="12.75">
      <c r="A4" s="116" t="s">
        <v>286</v>
      </c>
    </row>
    <row r="6" ht="12.75">
      <c r="A6" s="22"/>
    </row>
    <row r="7" spans="1:2" ht="12.75">
      <c r="A7" t="s">
        <v>9</v>
      </c>
      <c r="B7" s="9" t="s">
        <v>226</v>
      </c>
    </row>
    <row r="8" spans="1:2" ht="12.75">
      <c r="A8" t="s">
        <v>8</v>
      </c>
      <c r="B8" s="3"/>
    </row>
    <row r="9" spans="1:2" ht="12.75">
      <c r="A9" t="s">
        <v>287</v>
      </c>
      <c r="B9" s="2" t="s">
        <v>18</v>
      </c>
    </row>
    <row r="10" ht="12.75">
      <c r="A10" t="s">
        <v>288</v>
      </c>
    </row>
    <row r="11" spans="1:2" ht="12.75">
      <c r="A11" t="s">
        <v>108</v>
      </c>
      <c r="B11" s="2" t="s">
        <v>10</v>
      </c>
    </row>
    <row r="12" ht="12.75">
      <c r="B12" s="1">
        <v>0</v>
      </c>
    </row>
    <row r="13" ht="12.75">
      <c r="B13" s="1">
        <v>1</v>
      </c>
    </row>
    <row r="14" ht="12.75">
      <c r="B14" s="1">
        <v>2</v>
      </c>
    </row>
    <row r="15" ht="12.75">
      <c r="B15" s="1">
        <v>3</v>
      </c>
    </row>
    <row r="16" ht="12.75">
      <c r="B16" s="1">
        <v>4</v>
      </c>
    </row>
    <row r="17" ht="12.75">
      <c r="B17" s="1">
        <v>5</v>
      </c>
    </row>
    <row r="19" spans="2:3" ht="12.75">
      <c r="B19" s="44" t="s">
        <v>107</v>
      </c>
      <c r="C19" s="45"/>
    </row>
    <row r="20" spans="2:3" ht="12.75">
      <c r="B20" s="46" t="s">
        <v>18</v>
      </c>
      <c r="C20" s="45">
        <f>BINOMDIST(2,5,0.05,FALSE)</f>
        <v>0.021434375000000016</v>
      </c>
    </row>
    <row r="21" spans="2:3" ht="12.75">
      <c r="B21" s="45"/>
      <c r="C21" s="45"/>
    </row>
    <row r="22" spans="2:3" ht="12.75">
      <c r="B22" s="46" t="s">
        <v>10</v>
      </c>
      <c r="C22" s="46" t="s">
        <v>11</v>
      </c>
    </row>
    <row r="23" spans="2:3" ht="12.75">
      <c r="B23" s="47">
        <v>0</v>
      </c>
      <c r="C23" s="45">
        <f aca="true" t="shared" si="0" ref="C23:C28">BINOMDIST(B23,5,0.05,FALSE)</f>
        <v>0.7737809375</v>
      </c>
    </row>
    <row r="24" spans="1:3" ht="12.75">
      <c r="A24" s="3"/>
      <c r="B24" s="47">
        <v>1</v>
      </c>
      <c r="C24" s="45">
        <f t="shared" si="0"/>
        <v>0.2036265625</v>
      </c>
    </row>
    <row r="25" spans="2:3" ht="12.75">
      <c r="B25" s="47">
        <v>2</v>
      </c>
      <c r="C25" s="45">
        <f t="shared" si="0"/>
        <v>0.021434375000000016</v>
      </c>
    </row>
    <row r="26" spans="2:3" ht="12.75">
      <c r="B26" s="47">
        <v>3</v>
      </c>
      <c r="C26" s="45">
        <f t="shared" si="0"/>
        <v>0.0011281249999999996</v>
      </c>
    </row>
    <row r="27" spans="2:3" ht="12.75">
      <c r="B27" s="47">
        <v>4</v>
      </c>
      <c r="C27" s="45">
        <f t="shared" si="0"/>
        <v>2.9687500000000003E-05</v>
      </c>
    </row>
    <row r="28" spans="2:3" ht="12.75">
      <c r="B28" s="47">
        <v>5</v>
      </c>
      <c r="C28" s="45">
        <f t="shared" si="0"/>
        <v>3.1250000000000034E-07</v>
      </c>
    </row>
    <row r="31" spans="1:2" ht="12.75">
      <c r="A31" t="s">
        <v>12</v>
      </c>
      <c r="B31" s="2" t="s">
        <v>10</v>
      </c>
    </row>
    <row r="32" spans="1:2" ht="12.75">
      <c r="A32" t="s">
        <v>111</v>
      </c>
      <c r="B32" s="1">
        <v>0</v>
      </c>
    </row>
    <row r="33" spans="1:2" ht="12.75">
      <c r="A33" t="s">
        <v>289</v>
      </c>
      <c r="B33" s="1">
        <v>1</v>
      </c>
    </row>
    <row r="34" spans="1:2" ht="12.75">
      <c r="A34" t="s">
        <v>290</v>
      </c>
      <c r="B34" s="1">
        <v>2</v>
      </c>
    </row>
    <row r="35" spans="1:2" ht="12.75">
      <c r="A35" t="s">
        <v>291</v>
      </c>
      <c r="B35" s="1">
        <v>3</v>
      </c>
    </row>
    <row r="36" ht="12.75">
      <c r="B36" s="1">
        <v>4</v>
      </c>
    </row>
    <row r="37" spans="1:2" ht="12.75">
      <c r="A37" s="3" t="s">
        <v>116</v>
      </c>
      <c r="B37" s="1">
        <v>5</v>
      </c>
    </row>
    <row r="38" spans="1:2" ht="12.75">
      <c r="A38" t="s">
        <v>112</v>
      </c>
      <c r="B38" s="1">
        <v>6</v>
      </c>
    </row>
    <row r="39" spans="1:2" ht="12.75">
      <c r="A39" t="s">
        <v>113</v>
      </c>
      <c r="B39" s="1">
        <v>7</v>
      </c>
    </row>
    <row r="40" spans="1:2" ht="12.75">
      <c r="A40" t="s">
        <v>114</v>
      </c>
      <c r="B40" s="1">
        <v>8</v>
      </c>
    </row>
    <row r="41" spans="1:2" ht="12.75">
      <c r="A41" t="s">
        <v>115</v>
      </c>
      <c r="B41" s="1">
        <v>9</v>
      </c>
    </row>
    <row r="42" ht="12.75">
      <c r="B42" s="1">
        <v>10</v>
      </c>
    </row>
    <row r="44" spans="2:3" ht="12.75">
      <c r="B44" s="3"/>
      <c r="C44" s="3"/>
    </row>
    <row r="45" spans="2:4" ht="12.75">
      <c r="B45" s="46" t="s">
        <v>10</v>
      </c>
      <c r="C45" s="46" t="s">
        <v>13</v>
      </c>
      <c r="D45" s="44" t="s">
        <v>14</v>
      </c>
    </row>
    <row r="46" spans="1:4" ht="12.75">
      <c r="A46" s="44" t="s">
        <v>106</v>
      </c>
      <c r="B46" s="47">
        <v>0</v>
      </c>
      <c r="C46" s="45">
        <f>POISSON(B46,2,FALSE)</f>
        <v>0.1353352832366127</v>
      </c>
      <c r="D46" s="45">
        <f>POISSON(B46,2,TRUE)</f>
        <v>0.1353352832366127</v>
      </c>
    </row>
    <row r="47" spans="1:4" ht="12.75">
      <c r="A47" s="45"/>
      <c r="B47" s="47">
        <v>1</v>
      </c>
      <c r="C47" s="45">
        <f aca="true" t="shared" si="1" ref="C47:C56">POISSON(B47,2,FALSE)</f>
        <v>0.27067056647322535</v>
      </c>
      <c r="D47" s="45">
        <f aca="true" t="shared" si="2" ref="D47:D56">POISSON(B47,2,TRUE)</f>
        <v>0.4060058497098381</v>
      </c>
    </row>
    <row r="48" spans="1:4" ht="12.75">
      <c r="A48" s="45" t="s">
        <v>15</v>
      </c>
      <c r="B48" s="47">
        <v>2</v>
      </c>
      <c r="C48" s="45">
        <f t="shared" si="1"/>
        <v>0.27067056647322546</v>
      </c>
      <c r="D48" s="45">
        <f t="shared" si="2"/>
        <v>0.6766764161830634</v>
      </c>
    </row>
    <row r="49" spans="1:4" ht="12.75">
      <c r="A49" s="45" t="s">
        <v>292</v>
      </c>
      <c r="B49" s="47">
        <v>3</v>
      </c>
      <c r="C49" s="45">
        <f t="shared" si="1"/>
        <v>0.18044704431548364</v>
      </c>
      <c r="D49" s="45">
        <f t="shared" si="2"/>
        <v>0.8571234604985469</v>
      </c>
    </row>
    <row r="50" spans="1:4" ht="12.75">
      <c r="A50" s="45" t="s">
        <v>16</v>
      </c>
      <c r="B50" s="47">
        <v>4</v>
      </c>
      <c r="C50" s="45">
        <f t="shared" si="1"/>
        <v>0.09022352215774182</v>
      </c>
      <c r="D50" s="45">
        <f t="shared" si="2"/>
        <v>0.9473469826562888</v>
      </c>
    </row>
    <row r="51" spans="1:4" ht="12.75">
      <c r="A51" s="45" t="s">
        <v>17</v>
      </c>
      <c r="B51" s="47">
        <v>5</v>
      </c>
      <c r="C51" s="45">
        <f t="shared" si="1"/>
        <v>0.036089408863096716</v>
      </c>
      <c r="D51" s="45">
        <f t="shared" si="2"/>
        <v>0.9834363915193856</v>
      </c>
    </row>
    <row r="52" spans="2:4" ht="12.75">
      <c r="B52" s="47">
        <v>6</v>
      </c>
      <c r="C52" s="45">
        <f t="shared" si="1"/>
        <v>0.012029802954365572</v>
      </c>
      <c r="D52" s="45">
        <f t="shared" si="2"/>
        <v>0.9954661944737511</v>
      </c>
    </row>
    <row r="53" spans="2:4" ht="12.75">
      <c r="B53" s="47">
        <v>7</v>
      </c>
      <c r="C53" s="45">
        <f t="shared" si="1"/>
        <v>0.003437086558390163</v>
      </c>
      <c r="D53" s="45">
        <f t="shared" si="2"/>
        <v>0.9989032810321413</v>
      </c>
    </row>
    <row r="54" spans="2:4" ht="12.75">
      <c r="B54" s="47">
        <v>8</v>
      </c>
      <c r="C54" s="45">
        <f t="shared" si="1"/>
        <v>0.0008592716395975415</v>
      </c>
      <c r="D54" s="45">
        <f t="shared" si="2"/>
        <v>0.9997625526717389</v>
      </c>
    </row>
    <row r="55" spans="2:4" ht="12.75">
      <c r="B55" s="47">
        <v>9</v>
      </c>
      <c r="C55" s="45">
        <f t="shared" si="1"/>
        <v>0.00019094925324389769</v>
      </c>
      <c r="D55" s="45">
        <f t="shared" si="2"/>
        <v>0.9999535019249828</v>
      </c>
    </row>
    <row r="56" spans="2:4" ht="12.75">
      <c r="B56" s="47">
        <v>10</v>
      </c>
      <c r="C56" s="45">
        <f t="shared" si="1"/>
        <v>3.81898506487796E-05</v>
      </c>
      <c r="D56" s="45">
        <f t="shared" si="2"/>
        <v>0.9999916917756315</v>
      </c>
    </row>
    <row r="58" ht="12.75">
      <c r="A58" s="116" t="s">
        <v>293</v>
      </c>
    </row>
    <row r="60" ht="12.75">
      <c r="A60" t="s">
        <v>299</v>
      </c>
    </row>
    <row r="61" ht="12.75">
      <c r="A61" t="s">
        <v>19</v>
      </c>
    </row>
    <row r="62" ht="12.75">
      <c r="A62" t="s">
        <v>20</v>
      </c>
    </row>
    <row r="63" spans="1:2" ht="12.75">
      <c r="A63" t="s">
        <v>21</v>
      </c>
      <c r="B63" s="3"/>
    </row>
    <row r="64" ht="12.75">
      <c r="B64" s="3"/>
    </row>
    <row r="65" ht="12.75">
      <c r="B65" s="13" t="s">
        <v>370</v>
      </c>
    </row>
    <row r="66" spans="1:3" ht="12.75">
      <c r="A66" t="s">
        <v>22</v>
      </c>
      <c r="B66" s="13" t="s">
        <v>58</v>
      </c>
      <c r="C66" s="16">
        <v>30000</v>
      </c>
    </row>
    <row r="67" spans="2:3" ht="12.75">
      <c r="B67" s="13" t="s">
        <v>101</v>
      </c>
      <c r="C67" s="16">
        <v>4000</v>
      </c>
    </row>
    <row r="68" ht="12.75">
      <c r="B68" s="13" t="s">
        <v>102</v>
      </c>
    </row>
    <row r="69" spans="2:3" ht="12.75">
      <c r="B69" s="17" t="s">
        <v>373</v>
      </c>
      <c r="C69" s="17"/>
    </row>
    <row r="70" spans="2:3" ht="12.75">
      <c r="B70" s="17"/>
      <c r="C70" s="18"/>
    </row>
    <row r="71" spans="2:3" ht="12.75">
      <c r="B71" s="3" t="s">
        <v>117</v>
      </c>
      <c r="C71" s="19"/>
    </row>
    <row r="72" spans="2:3" ht="12.75">
      <c r="B72" s="20"/>
      <c r="C72" s="17"/>
    </row>
    <row r="73" spans="2:3" ht="12.75">
      <c r="B73" s="20"/>
      <c r="C73" s="17"/>
    </row>
    <row r="74" spans="2:3" ht="12.75">
      <c r="B74" s="20"/>
      <c r="C74" s="17"/>
    </row>
    <row r="76" spans="1:2" ht="12.75">
      <c r="A76" t="s">
        <v>23</v>
      </c>
      <c r="B76" s="13" t="s">
        <v>370</v>
      </c>
    </row>
    <row r="77" spans="2:3" ht="12.75">
      <c r="B77" s="13" t="s">
        <v>58</v>
      </c>
      <c r="C77" s="16">
        <v>30000</v>
      </c>
    </row>
    <row r="78" spans="2:3" ht="12.75">
      <c r="B78" s="13" t="s">
        <v>101</v>
      </c>
      <c r="C78" s="16">
        <v>4000</v>
      </c>
    </row>
    <row r="79" ht="12.75">
      <c r="B79" s="13" t="s">
        <v>102</v>
      </c>
    </row>
    <row r="80" spans="2:3" ht="12.75">
      <c r="B80" s="17" t="s">
        <v>119</v>
      </c>
      <c r="C80" s="19" t="s">
        <v>372</v>
      </c>
    </row>
    <row r="81" spans="2:3" ht="12.75">
      <c r="B81" s="17"/>
      <c r="C81" s="18"/>
    </row>
    <row r="82" spans="2:3" ht="12.75">
      <c r="B82" s="3" t="s">
        <v>118</v>
      </c>
      <c r="C82" s="19"/>
    </row>
    <row r="83" spans="2:3" ht="12.75">
      <c r="B83" s="3"/>
      <c r="C83" s="19"/>
    </row>
    <row r="84" spans="2:3" ht="12.75">
      <c r="B84" s="3"/>
      <c r="C84" s="19"/>
    </row>
    <row r="85" spans="2:3" ht="12.75">
      <c r="B85" s="3"/>
      <c r="C85" s="19"/>
    </row>
    <row r="86" spans="2:3" ht="12.75">
      <c r="B86" s="3"/>
      <c r="C86" s="19"/>
    </row>
    <row r="87" spans="2:3" ht="12.75">
      <c r="B87" s="3"/>
      <c r="C87" s="19"/>
    </row>
    <row r="88" spans="1:4" ht="12.75">
      <c r="A88" t="s">
        <v>24</v>
      </c>
      <c r="B88" s="13" t="s">
        <v>370</v>
      </c>
      <c r="D88" s="13" t="s">
        <v>370</v>
      </c>
    </row>
    <row r="89" spans="2:5" ht="12.75">
      <c r="B89" s="13" t="s">
        <v>58</v>
      </c>
      <c r="C89" s="16">
        <v>30000</v>
      </c>
      <c r="D89" s="13" t="s">
        <v>58</v>
      </c>
      <c r="E89" s="16">
        <v>30000</v>
      </c>
    </row>
    <row r="90" spans="2:5" ht="12.75">
      <c r="B90" s="13" t="s">
        <v>101</v>
      </c>
      <c r="C90" s="16">
        <v>4000</v>
      </c>
      <c r="D90" s="13" t="s">
        <v>101</v>
      </c>
      <c r="E90" s="16">
        <v>4000</v>
      </c>
    </row>
    <row r="91" spans="2:4" ht="12.75">
      <c r="B91" s="13" t="s">
        <v>102</v>
      </c>
      <c r="D91" s="13" t="s">
        <v>102</v>
      </c>
    </row>
    <row r="92" spans="2:3" ht="12.75">
      <c r="B92" s="19" t="s">
        <v>372</v>
      </c>
      <c r="C92" s="19"/>
    </row>
    <row r="93" spans="2:3" ht="12.75">
      <c r="B93" s="17"/>
      <c r="C93" s="17"/>
    </row>
    <row r="94" spans="2:3" ht="12.75">
      <c r="B94" s="19" t="s">
        <v>372</v>
      </c>
      <c r="C94" s="19"/>
    </row>
    <row r="95" spans="2:3" ht="12.75">
      <c r="B95" s="17"/>
      <c r="C95" s="17"/>
    </row>
    <row r="96" ht="12.75">
      <c r="B96" s="17" t="s">
        <v>264</v>
      </c>
    </row>
    <row r="97" spans="2:3" ht="12.75">
      <c r="B97" s="17"/>
      <c r="C97" s="18"/>
    </row>
    <row r="98" ht="12.75">
      <c r="C98" s="19"/>
    </row>
    <row r="99" spans="2:3" ht="12.75">
      <c r="B99" s="3"/>
      <c r="C99" s="19"/>
    </row>
    <row r="100" spans="1:2" ht="12.75">
      <c r="A100" t="s">
        <v>25</v>
      </c>
      <c r="B100" s="13" t="s">
        <v>370</v>
      </c>
    </row>
    <row r="101" spans="2:3" ht="12.75">
      <c r="B101" s="13" t="s">
        <v>58</v>
      </c>
      <c r="C101" s="16">
        <v>30000</v>
      </c>
    </row>
    <row r="102" spans="2:3" ht="12.75">
      <c r="B102" s="13" t="s">
        <v>101</v>
      </c>
      <c r="C102" s="16">
        <v>4000</v>
      </c>
    </row>
    <row r="103" ht="12.75">
      <c r="B103" s="13" t="s">
        <v>102</v>
      </c>
    </row>
    <row r="104" spans="2:3" ht="12.75">
      <c r="B104" s="17" t="s">
        <v>120</v>
      </c>
      <c r="C104" s="19" t="s">
        <v>372</v>
      </c>
    </row>
    <row r="105" spans="2:3" ht="12.75">
      <c r="B105" s="17"/>
      <c r="C105" s="18"/>
    </row>
    <row r="106" spans="2:3" ht="12.75">
      <c r="B106" s="3" t="s">
        <v>294</v>
      </c>
      <c r="C106" s="19"/>
    </row>
    <row r="107" spans="2:3" ht="12.75">
      <c r="B107" s="3"/>
      <c r="C107" s="19"/>
    </row>
    <row r="108" ht="12.75">
      <c r="A108" s="44" t="s">
        <v>106</v>
      </c>
    </row>
    <row r="109" ht="12.75">
      <c r="A109" s="45" t="s">
        <v>418</v>
      </c>
    </row>
    <row r="110" ht="12.75">
      <c r="A110" s="45" t="s">
        <v>419</v>
      </c>
    </row>
    <row r="111" ht="12.75">
      <c r="A111" s="45" t="s">
        <v>420</v>
      </c>
    </row>
    <row r="112" ht="12.75">
      <c r="A112" s="45" t="s">
        <v>265</v>
      </c>
    </row>
    <row r="115" spans="1:2" ht="12.75">
      <c r="A115" t="s">
        <v>300</v>
      </c>
      <c r="B115" s="3"/>
    </row>
    <row r="116" spans="1:2" ht="12.75">
      <c r="A116" t="s">
        <v>27</v>
      </c>
      <c r="B116" s="3"/>
    </row>
    <row r="118" spans="1:2" ht="12.75">
      <c r="A118" t="s">
        <v>220</v>
      </c>
      <c r="B118" s="14" t="s">
        <v>62</v>
      </c>
    </row>
    <row r="119" spans="1:3" ht="12.75">
      <c r="A119" t="s">
        <v>26</v>
      </c>
      <c r="B119" s="13" t="s">
        <v>103</v>
      </c>
      <c r="C119">
        <v>0.3</v>
      </c>
    </row>
    <row r="120" spans="2:3" ht="12.75">
      <c r="B120" s="13" t="s">
        <v>58</v>
      </c>
      <c r="C120" s="11">
        <v>3</v>
      </c>
    </row>
    <row r="121" ht="12.75">
      <c r="B121" s="15" t="s">
        <v>104</v>
      </c>
    </row>
    <row r="122" ht="12.75">
      <c r="B122" s="15"/>
    </row>
    <row r="125" spans="1:4" ht="12.75">
      <c r="A125" t="s">
        <v>221</v>
      </c>
      <c r="B125" s="14" t="s">
        <v>62</v>
      </c>
      <c r="D125" s="14" t="s">
        <v>62</v>
      </c>
    </row>
    <row r="126" spans="2:5" ht="12.75">
      <c r="B126" s="13" t="s">
        <v>103</v>
      </c>
      <c r="C126">
        <v>0.3</v>
      </c>
      <c r="D126" s="13" t="s">
        <v>103</v>
      </c>
      <c r="E126">
        <v>0.3</v>
      </c>
    </row>
    <row r="127" spans="2:5" ht="12.75">
      <c r="B127" s="13" t="s">
        <v>58</v>
      </c>
      <c r="C127" s="11">
        <v>3</v>
      </c>
      <c r="D127" s="13" t="s">
        <v>58</v>
      </c>
      <c r="E127" s="11">
        <v>3</v>
      </c>
    </row>
    <row r="128" spans="2:4" ht="12.75">
      <c r="B128" s="15" t="s">
        <v>121</v>
      </c>
      <c r="D128" s="15" t="s">
        <v>122</v>
      </c>
    </row>
    <row r="129" spans="2:5" ht="12.75">
      <c r="B129" s="15"/>
      <c r="E129" s="15"/>
    </row>
    <row r="130" spans="2:5" ht="12.75">
      <c r="B130" s="15"/>
      <c r="E130" s="15"/>
    </row>
    <row r="131" spans="2:5" ht="12.75">
      <c r="B131" s="15"/>
      <c r="E131" s="15"/>
    </row>
    <row r="133" spans="1:4" ht="12.75">
      <c r="A133" t="s">
        <v>222</v>
      </c>
      <c r="B133" s="14" t="s">
        <v>62</v>
      </c>
      <c r="D133" s="14" t="s">
        <v>62</v>
      </c>
    </row>
    <row r="134" spans="1:5" ht="12.75">
      <c r="A134" t="s">
        <v>297</v>
      </c>
      <c r="B134" s="13" t="s">
        <v>103</v>
      </c>
      <c r="C134">
        <v>0.3</v>
      </c>
      <c r="D134" s="13" t="s">
        <v>103</v>
      </c>
      <c r="E134">
        <v>0.3</v>
      </c>
    </row>
    <row r="135" spans="1:5" ht="12.75">
      <c r="A135" t="s">
        <v>295</v>
      </c>
      <c r="B135" s="13" t="s">
        <v>58</v>
      </c>
      <c r="C135" s="11">
        <v>3</v>
      </c>
      <c r="D135" s="13" t="s">
        <v>58</v>
      </c>
      <c r="E135" s="11">
        <v>3</v>
      </c>
    </row>
    <row r="136" spans="1:4" ht="12.75">
      <c r="A136" t="s">
        <v>296</v>
      </c>
      <c r="B136" s="15" t="s">
        <v>32</v>
      </c>
      <c r="D136" s="15" t="s">
        <v>33</v>
      </c>
    </row>
    <row r="137" spans="2:5" ht="12.75">
      <c r="B137" s="15"/>
      <c r="E137" s="15"/>
    </row>
    <row r="138" ht="12.75">
      <c r="A138" t="s">
        <v>28</v>
      </c>
    </row>
    <row r="139" ht="12.75">
      <c r="A139" t="s">
        <v>29</v>
      </c>
    </row>
    <row r="140" ht="12.75">
      <c r="A140" s="44" t="s">
        <v>106</v>
      </c>
    </row>
    <row r="141" ht="12.75">
      <c r="A141" s="45" t="s">
        <v>30</v>
      </c>
    </row>
    <row r="142" ht="12.75">
      <c r="A142" s="45" t="s">
        <v>31</v>
      </c>
    </row>
    <row r="143" ht="12.75">
      <c r="A143" s="45" t="s">
        <v>298</v>
      </c>
    </row>
    <row r="148" ht="12.75">
      <c r="A148" s="116" t="s">
        <v>302</v>
      </c>
    </row>
    <row r="149" spans="1:5" ht="12.75">
      <c r="A149" s="43" t="s">
        <v>410</v>
      </c>
      <c r="D149" s="2" t="s">
        <v>4</v>
      </c>
      <c r="E149" s="2"/>
    </row>
    <row r="150" spans="4:5" ht="12.75">
      <c r="D150" s="1">
        <v>55</v>
      </c>
      <c r="E150" s="1"/>
    </row>
    <row r="151" spans="1:5" ht="12.75">
      <c r="A151" t="s">
        <v>301</v>
      </c>
      <c r="B151" s="3"/>
      <c r="C151" s="3"/>
      <c r="D151" s="1">
        <v>58</v>
      </c>
      <c r="E151" s="1"/>
    </row>
    <row r="152" spans="1:5" ht="12.75">
      <c r="A152" t="s">
        <v>303</v>
      </c>
      <c r="B152" s="3"/>
      <c r="C152" s="3"/>
      <c r="D152" s="1">
        <v>52</v>
      </c>
      <c r="E152" s="1"/>
    </row>
    <row r="153" spans="1:5" ht="12.75">
      <c r="A153" t="s">
        <v>304</v>
      </c>
      <c r="D153" s="1">
        <v>72</v>
      </c>
      <c r="E153" s="1"/>
    </row>
    <row r="154" spans="1:5" ht="12.75">
      <c r="A154" s="3" t="s">
        <v>306</v>
      </c>
      <c r="B154" s="2" t="s">
        <v>35</v>
      </c>
      <c r="D154" s="1">
        <v>55</v>
      </c>
      <c r="E154" s="1"/>
    </row>
    <row r="155" spans="2:5" ht="12.75">
      <c r="B155" s="2" t="s">
        <v>32</v>
      </c>
      <c r="D155" s="1">
        <v>50</v>
      </c>
      <c r="E155" s="1"/>
    </row>
    <row r="156" spans="2:5" ht="12.75">
      <c r="B156" s="2" t="s">
        <v>33</v>
      </c>
      <c r="D156" s="1">
        <v>47</v>
      </c>
      <c r="E156" s="1"/>
    </row>
    <row r="157" spans="4:5" ht="12.75">
      <c r="D157" s="1">
        <v>98</v>
      </c>
      <c r="E157" s="1"/>
    </row>
    <row r="158" spans="4:5" ht="12.75">
      <c r="D158" s="1">
        <v>39</v>
      </c>
      <c r="E158" s="1"/>
    </row>
    <row r="159" spans="2:5" ht="12.75">
      <c r="B159" s="2" t="s">
        <v>105</v>
      </c>
      <c r="D159" s="1">
        <v>57</v>
      </c>
      <c r="E159" s="1"/>
    </row>
    <row r="160" spans="2:5" ht="12.75">
      <c r="B160" s="2" t="s">
        <v>32</v>
      </c>
      <c r="D160" s="1">
        <v>62</v>
      </c>
      <c r="E160" s="1"/>
    </row>
    <row r="161" spans="2:5" ht="12.75">
      <c r="B161" s="2" t="s">
        <v>33</v>
      </c>
      <c r="D161" s="1">
        <v>53</v>
      </c>
      <c r="E161" s="1"/>
    </row>
    <row r="162" spans="4:5" ht="12.75">
      <c r="D162" s="1">
        <v>50</v>
      </c>
      <c r="E162" s="1"/>
    </row>
    <row r="163" spans="4:5" ht="12.75">
      <c r="D163" s="1">
        <v>52</v>
      </c>
      <c r="E163" s="1"/>
    </row>
    <row r="164" spans="1:5" ht="12.75">
      <c r="A164" s="3" t="s">
        <v>305</v>
      </c>
      <c r="B164" s="46" t="s">
        <v>35</v>
      </c>
      <c r="C164" s="45">
        <f>CONFIDENCE(0.05,18,36)</f>
        <v>5.879891953620161</v>
      </c>
      <c r="D164" s="1">
        <v>25</v>
      </c>
      <c r="E164" s="1"/>
    </row>
    <row r="165" spans="2:5" ht="12.75">
      <c r="B165" s="46" t="s">
        <v>32</v>
      </c>
      <c r="C165" s="45">
        <f>55-C164</f>
        <v>49.12010804637984</v>
      </c>
      <c r="D165" s="1">
        <v>35</v>
      </c>
      <c r="E165" s="1"/>
    </row>
    <row r="166" spans="2:5" ht="12.75">
      <c r="B166" s="46" t="s">
        <v>33</v>
      </c>
      <c r="C166" s="45">
        <f>55+C164</f>
        <v>60.87989195362016</v>
      </c>
      <c r="D166" s="1">
        <v>81</v>
      </c>
      <c r="E166" s="1"/>
    </row>
    <row r="167" spans="2:5" ht="12.75">
      <c r="B167" s="46"/>
      <c r="C167" s="45"/>
      <c r="D167" s="1">
        <v>75</v>
      </c>
      <c r="E167" s="1"/>
    </row>
    <row r="168" spans="2:5" ht="12.75">
      <c r="B168" s="46"/>
      <c r="C168" s="45"/>
      <c r="D168" s="1">
        <v>54</v>
      </c>
      <c r="E168" s="1"/>
    </row>
    <row r="169" spans="2:5" ht="12.75">
      <c r="B169" s="46" t="s">
        <v>105</v>
      </c>
      <c r="C169" s="45">
        <f>CONFIDENCE(0.01,18,36)</f>
        <v>7.727487910646699</v>
      </c>
      <c r="D169" s="1">
        <v>56</v>
      </c>
      <c r="E169" s="1"/>
    </row>
    <row r="170" spans="2:5" ht="12.75">
      <c r="B170" s="46" t="s">
        <v>32</v>
      </c>
      <c r="C170" s="45">
        <f>55-C169</f>
        <v>47.2725120893533</v>
      </c>
      <c r="D170" s="1">
        <v>48</v>
      </c>
      <c r="E170" s="1"/>
    </row>
    <row r="171" spans="2:5" ht="12.75">
      <c r="B171" s="46" t="s">
        <v>33</v>
      </c>
      <c r="C171" s="45">
        <f>55+C169</f>
        <v>62.7274879106467</v>
      </c>
      <c r="D171" s="1">
        <v>55</v>
      </c>
      <c r="E171" s="1"/>
    </row>
    <row r="172" spans="4:5" ht="12.75">
      <c r="D172" s="1">
        <v>71</v>
      </c>
      <c r="E172" s="1"/>
    </row>
    <row r="173" spans="1:5" ht="12.75">
      <c r="A173" s="3" t="s">
        <v>110</v>
      </c>
      <c r="B173" s="3"/>
      <c r="C173" s="3"/>
      <c r="D173" s="1">
        <v>55</v>
      </c>
      <c r="E173" s="1"/>
    </row>
    <row r="174" spans="2:5" ht="12.75">
      <c r="B174" s="3"/>
      <c r="C174" s="3"/>
      <c r="D174" s="1">
        <v>43</v>
      </c>
      <c r="E174" s="1"/>
    </row>
    <row r="175" spans="4:5" ht="12.75">
      <c r="D175" s="1">
        <v>85</v>
      </c>
      <c r="E175" s="1"/>
    </row>
    <row r="176" spans="2:5" ht="12.75">
      <c r="B176" s="2"/>
      <c r="D176" s="1">
        <v>32</v>
      </c>
      <c r="E176" s="1"/>
    </row>
    <row r="177" spans="2:5" ht="12.75">
      <c r="B177" s="9"/>
      <c r="D177" s="1">
        <v>21</v>
      </c>
      <c r="E177" s="1"/>
    </row>
    <row r="178" spans="2:5" ht="12.75">
      <c r="B178" s="3"/>
      <c r="D178" s="1">
        <v>85</v>
      </c>
      <c r="E178" s="1"/>
    </row>
    <row r="179" spans="2:5" ht="12.75">
      <c r="B179" s="3"/>
      <c r="D179" s="1">
        <v>55</v>
      </c>
      <c r="E179" s="1"/>
    </row>
    <row r="180" spans="2:5" ht="12.75">
      <c r="B180" s="2" t="s">
        <v>32</v>
      </c>
      <c r="D180" s="1">
        <v>73</v>
      </c>
      <c r="E180" s="1"/>
    </row>
    <row r="181" spans="2:5" ht="12.75">
      <c r="B181" s="2" t="s">
        <v>33</v>
      </c>
      <c r="D181" s="1">
        <v>26</v>
      </c>
      <c r="E181" s="1"/>
    </row>
    <row r="182" spans="4:5" ht="12.75">
      <c r="D182" s="1">
        <v>38</v>
      </c>
      <c r="E182" s="1"/>
    </row>
    <row r="183" spans="2:5" ht="12.75">
      <c r="B183" s="3"/>
      <c r="D183" s="1">
        <v>81</v>
      </c>
      <c r="E183" s="1"/>
    </row>
    <row r="184" spans="4:5" ht="12.75">
      <c r="D184" s="1">
        <v>40</v>
      </c>
      <c r="E184" s="1"/>
    </row>
    <row r="185" spans="4:5" ht="12.75">
      <c r="D185" s="1">
        <v>46</v>
      </c>
      <c r="E185" s="1"/>
    </row>
    <row r="186" spans="2:5" ht="12.75">
      <c r="B186" s="2" t="s">
        <v>32</v>
      </c>
      <c r="E186" s="1"/>
    </row>
    <row r="187" spans="2:5" ht="12.75">
      <c r="B187" s="2" t="s">
        <v>33</v>
      </c>
      <c r="E187" s="1"/>
    </row>
    <row r="188" ht="13.5" thickBot="1">
      <c r="E188" s="1"/>
    </row>
    <row r="189" spans="1:5" ht="12.75">
      <c r="A189" s="3" t="s">
        <v>109</v>
      </c>
      <c r="B189" s="48" t="s">
        <v>4</v>
      </c>
      <c r="C189" s="49"/>
      <c r="E189" s="1"/>
    </row>
    <row r="190" spans="2:5" ht="12.75">
      <c r="B190" s="50"/>
      <c r="C190" s="50"/>
      <c r="E190" s="1"/>
    </row>
    <row r="191" spans="2:5" ht="13.5" thickBot="1">
      <c r="B191" s="51" t="s">
        <v>34</v>
      </c>
      <c r="C191" s="52">
        <v>6.090331226005219</v>
      </c>
      <c r="E191" s="1"/>
    </row>
    <row r="192" spans="2:5" ht="12.75">
      <c r="B192" s="45"/>
      <c r="C192" s="45"/>
      <c r="E192" s="1"/>
    </row>
    <row r="193" spans="2:5" ht="12.75">
      <c r="B193" s="46" t="s">
        <v>32</v>
      </c>
      <c r="C193" s="45">
        <f>55-C191</f>
        <v>48.90966877399478</v>
      </c>
      <c r="E193" s="1"/>
    </row>
    <row r="194" spans="2:5" ht="12.75">
      <c r="B194" s="46" t="s">
        <v>33</v>
      </c>
      <c r="C194" s="45">
        <f>55+C191</f>
        <v>61.09033122600522</v>
      </c>
      <c r="E194" s="1"/>
    </row>
    <row r="195" ht="13.5" thickBot="1">
      <c r="E195" s="1"/>
    </row>
    <row r="196" spans="2:5" ht="12.75">
      <c r="B196" s="48" t="s">
        <v>4</v>
      </c>
      <c r="C196" s="49"/>
      <c r="E196" s="1"/>
    </row>
    <row r="197" spans="2:5" ht="12.75">
      <c r="B197" s="50"/>
      <c r="C197" s="50"/>
      <c r="E197" s="1"/>
    </row>
    <row r="198" spans="2:5" ht="13.5" thickBot="1">
      <c r="B198" s="53" t="s">
        <v>36</v>
      </c>
      <c r="C198" s="52">
        <v>8.171427907655016</v>
      </c>
      <c r="E198" s="1"/>
    </row>
    <row r="199" spans="2:5" ht="12.75">
      <c r="B199" s="45"/>
      <c r="C199" s="45"/>
      <c r="E199" s="1"/>
    </row>
    <row r="200" spans="2:5" ht="12.75">
      <c r="B200" s="46" t="s">
        <v>32</v>
      </c>
      <c r="C200" s="45">
        <f>55-C198</f>
        <v>46.828572092344984</v>
      </c>
      <c r="E200" s="1"/>
    </row>
    <row r="201" spans="2:5" ht="12.75">
      <c r="B201" s="46" t="s">
        <v>33</v>
      </c>
      <c r="C201" s="45">
        <f>55+C198</f>
        <v>63.171427907655016</v>
      </c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spans="2:5" ht="12.75">
      <c r="B210" s="3"/>
      <c r="C210" s="3"/>
      <c r="E210" s="1"/>
    </row>
    <row r="211" spans="2:5" ht="12.75">
      <c r="B211" s="3"/>
      <c r="C211" s="3"/>
      <c r="E211" s="1"/>
    </row>
    <row r="212" spans="2:5" ht="12.75">
      <c r="B212" s="3"/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spans="2:5" ht="12.75">
      <c r="B220" s="2"/>
      <c r="E220" s="1"/>
    </row>
    <row r="221" spans="2:5" ht="12.75">
      <c r="B221" s="2"/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9" ht="12.75">
      <c r="B229" s="2"/>
    </row>
    <row r="230" ht="12.75">
      <c r="B230" s="2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</sheetData>
  <sheetProtection/>
  <hyperlinks>
    <hyperlink ref="A2" r:id="rId1" display="Directions are in Answers 5 of Quick Statistics Using Microsoft (TM) Excel"/>
    <hyperlink ref="A149" r:id="rId2" display="Directions are in A96 of Answers 5"/>
  </hyperlinks>
  <printOptions/>
  <pageMargins left="0.25" right="0.25" top="0.5" bottom="0" header="0.5" footer="0.5"/>
  <pageSetup horizontalDpi="204" verticalDpi="204" orientation="portrait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17.140625" style="0" customWidth="1"/>
    <col min="3" max="3" width="7.421875" style="0" customWidth="1"/>
    <col min="4" max="4" width="6.421875" style="0" customWidth="1"/>
    <col min="5" max="6" width="5.7109375" style="0" customWidth="1"/>
    <col min="7" max="7" width="7.7109375" style="0" customWidth="1"/>
    <col min="8" max="8" width="7.28125" style="0" customWidth="1"/>
    <col min="9" max="9" width="7.7109375" style="0" customWidth="1"/>
    <col min="10" max="11" width="8.421875" style="0" customWidth="1"/>
    <col min="12" max="12" width="3.57421875" style="0" customWidth="1"/>
    <col min="13" max="13" width="3.421875" style="0" customWidth="1"/>
    <col min="14" max="15" width="2.8515625" style="0" customWidth="1"/>
    <col min="16" max="16" width="3.421875" style="0" customWidth="1"/>
    <col min="17" max="17" width="3.28125" style="0" customWidth="1"/>
  </cols>
  <sheetData>
    <row r="1" ht="13.5" thickBot="1">
      <c r="A1" s="41" t="s">
        <v>223</v>
      </c>
    </row>
    <row r="2" spans="21:22" ht="12.75">
      <c r="U2" s="6" t="s">
        <v>76</v>
      </c>
      <c r="V2" s="6"/>
    </row>
    <row r="3" spans="1:22" ht="12.75">
      <c r="A3" s="3" t="s">
        <v>392</v>
      </c>
      <c r="U3" s="36"/>
      <c r="V3" s="36"/>
    </row>
    <row r="4" spans="1:22" ht="12.75">
      <c r="A4" t="s">
        <v>358</v>
      </c>
      <c r="U4" s="36"/>
      <c r="V4" s="36"/>
    </row>
    <row r="5" spans="21:22" ht="12.75">
      <c r="U5" s="36"/>
      <c r="V5" s="36"/>
    </row>
    <row r="6" spans="1:22" ht="13.5" thickBot="1">
      <c r="A6" s="116" t="s">
        <v>123</v>
      </c>
      <c r="U6" s="4"/>
      <c r="V6" s="4"/>
    </row>
    <row r="7" spans="1:22" ht="12.75">
      <c r="A7" s="42" t="s">
        <v>411</v>
      </c>
      <c r="D7" s="63" t="s">
        <v>377</v>
      </c>
      <c r="U7" s="4"/>
      <c r="V7" s="4"/>
    </row>
    <row r="8" spans="4:22" ht="13.5" thickBot="1">
      <c r="D8" s="64" t="s">
        <v>40</v>
      </c>
      <c r="U8" s="5" t="s">
        <v>77</v>
      </c>
      <c r="V8" s="5">
        <v>0.04970982870444651</v>
      </c>
    </row>
    <row r="9" spans="1:4" ht="12.75">
      <c r="A9" s="24" t="s">
        <v>100</v>
      </c>
      <c r="B9" s="3" t="s">
        <v>231</v>
      </c>
      <c r="D9" s="65" t="s">
        <v>375</v>
      </c>
    </row>
    <row r="10" spans="1:4" ht="12.75">
      <c r="A10" t="s">
        <v>37</v>
      </c>
      <c r="B10" s="3" t="s">
        <v>357</v>
      </c>
      <c r="D10" s="65">
        <v>19</v>
      </c>
    </row>
    <row r="11" spans="1:4" ht="12.75">
      <c r="A11" t="s">
        <v>38</v>
      </c>
      <c r="C11" s="3"/>
      <c r="D11" s="65">
        <v>17</v>
      </c>
    </row>
    <row r="12" spans="1:4" ht="12.75">
      <c r="A12" t="s">
        <v>39</v>
      </c>
      <c r="B12" s="3" t="s">
        <v>42</v>
      </c>
      <c r="D12" s="65">
        <v>18</v>
      </c>
    </row>
    <row r="13" spans="2:4" ht="12.75">
      <c r="B13" s="3" t="s">
        <v>43</v>
      </c>
      <c r="D13" s="65">
        <v>19</v>
      </c>
    </row>
    <row r="14" ht="12.75">
      <c r="D14" s="65">
        <v>19</v>
      </c>
    </row>
    <row r="15" spans="2:4" ht="12.75">
      <c r="B15" s="3" t="s">
        <v>44</v>
      </c>
      <c r="D15" s="65">
        <v>20</v>
      </c>
    </row>
    <row r="16" spans="2:4" ht="12.75">
      <c r="B16" s="3"/>
      <c r="D16" s="65">
        <v>19</v>
      </c>
    </row>
    <row r="17" spans="2:4" ht="12.75">
      <c r="B17" s="3" t="s">
        <v>45</v>
      </c>
      <c r="D17" s="65">
        <v>21</v>
      </c>
    </row>
    <row r="18" spans="2:4" ht="12.75">
      <c r="B18" s="3"/>
      <c r="D18" s="65">
        <v>20</v>
      </c>
    </row>
    <row r="19" spans="2:4" ht="12.75">
      <c r="B19" s="3" t="s">
        <v>46</v>
      </c>
      <c r="D19" s="65">
        <v>22</v>
      </c>
    </row>
    <row r="20" spans="2:4" ht="12.75">
      <c r="B20" s="3" t="s">
        <v>47</v>
      </c>
      <c r="D20" s="65">
        <v>20</v>
      </c>
    </row>
    <row r="21" spans="1:4" ht="12.75">
      <c r="A21" s="3" t="s">
        <v>379</v>
      </c>
      <c r="B21" s="3"/>
      <c r="D21" s="65">
        <v>19</v>
      </c>
    </row>
    <row r="22" spans="2:4" ht="12.75">
      <c r="B22" s="3" t="s">
        <v>48</v>
      </c>
      <c r="D22" s="65">
        <v>19</v>
      </c>
    </row>
    <row r="23" spans="2:4" ht="12.75">
      <c r="B23" s="3"/>
      <c r="D23" s="65">
        <v>21</v>
      </c>
    </row>
    <row r="24" spans="2:4" ht="12.75">
      <c r="B24" s="3" t="s">
        <v>54</v>
      </c>
      <c r="D24" s="65">
        <v>19</v>
      </c>
    </row>
    <row r="25" ht="12.75">
      <c r="D25" s="65">
        <v>19</v>
      </c>
    </row>
    <row r="26" spans="2:4" ht="12.75">
      <c r="B26" s="3" t="s">
        <v>49</v>
      </c>
      <c r="D26" s="65">
        <v>18</v>
      </c>
    </row>
    <row r="27" ht="12.75">
      <c r="D27" s="65">
        <v>19</v>
      </c>
    </row>
    <row r="28" spans="2:4" ht="12.75">
      <c r="B28" s="3" t="s">
        <v>266</v>
      </c>
      <c r="D28" s="65">
        <v>17</v>
      </c>
    </row>
    <row r="29" ht="12.75">
      <c r="D29" s="65">
        <v>19</v>
      </c>
    </row>
    <row r="30" spans="1:4" ht="12.75">
      <c r="A30" s="3" t="s">
        <v>229</v>
      </c>
      <c r="B30" s="44" t="s">
        <v>42</v>
      </c>
      <c r="C30" s="45"/>
      <c r="D30" s="65">
        <v>19</v>
      </c>
    </row>
    <row r="31" spans="2:4" ht="12.75">
      <c r="B31" s="44" t="s">
        <v>43</v>
      </c>
      <c r="C31" s="45">
        <v>20</v>
      </c>
      <c r="D31" s="65">
        <v>19</v>
      </c>
    </row>
    <row r="32" spans="2:4" ht="12.75">
      <c r="B32" s="45"/>
      <c r="C32" s="45"/>
      <c r="D32" s="65">
        <v>19</v>
      </c>
    </row>
    <row r="33" spans="2:4" ht="12.75">
      <c r="B33" s="44" t="s">
        <v>44</v>
      </c>
      <c r="C33" s="45">
        <v>0.01</v>
      </c>
      <c r="D33" s="65">
        <v>16</v>
      </c>
    </row>
    <row r="34" spans="2:4" ht="12.75">
      <c r="B34" s="44"/>
      <c r="C34" s="45"/>
      <c r="D34" s="65">
        <v>20</v>
      </c>
    </row>
    <row r="35" spans="2:4" ht="12.75">
      <c r="B35" s="44" t="s">
        <v>45</v>
      </c>
      <c r="C35" s="45">
        <f>AVERAGE(D10:D58)</f>
        <v>19</v>
      </c>
      <c r="D35" s="65">
        <v>19</v>
      </c>
    </row>
    <row r="36" spans="2:4" ht="12.75">
      <c r="B36" s="44"/>
      <c r="C36" s="45"/>
      <c r="D36" s="65">
        <v>20</v>
      </c>
    </row>
    <row r="37" spans="2:4" ht="12.75">
      <c r="B37" s="44" t="s">
        <v>46</v>
      </c>
      <c r="C37" s="45">
        <f>STDEV(D10:D58)</f>
        <v>1.399404635312222</v>
      </c>
      <c r="D37" s="65">
        <v>17</v>
      </c>
    </row>
    <row r="38" spans="2:4" ht="12.75">
      <c r="B38" s="44" t="s">
        <v>47</v>
      </c>
      <c r="C38" s="45"/>
      <c r="D38" s="65">
        <v>19</v>
      </c>
    </row>
    <row r="39" spans="2:4" ht="12.75">
      <c r="B39" s="44"/>
      <c r="C39" s="45"/>
      <c r="D39" s="65">
        <v>18</v>
      </c>
    </row>
    <row r="40" spans="2:4" ht="12.75">
      <c r="B40" s="44" t="s">
        <v>48</v>
      </c>
      <c r="C40" s="45">
        <f>COUNT(D10:D64)</f>
        <v>49</v>
      </c>
      <c r="D40" s="65">
        <v>18</v>
      </c>
    </row>
    <row r="41" spans="2:4" ht="12.75">
      <c r="B41" s="44"/>
      <c r="C41" s="45"/>
      <c r="D41" s="65">
        <v>18</v>
      </c>
    </row>
    <row r="42" spans="2:4" ht="12.75">
      <c r="B42" s="44" t="s">
        <v>54</v>
      </c>
      <c r="C42" s="45">
        <f>C37/SQRT(C40)</f>
        <v>0.199914947901746</v>
      </c>
      <c r="D42" s="65">
        <v>21</v>
      </c>
    </row>
    <row r="43" spans="2:4" ht="12.75">
      <c r="B43" s="45"/>
      <c r="C43" s="45"/>
      <c r="D43" s="65">
        <v>17</v>
      </c>
    </row>
    <row r="44" spans="2:4" ht="12.75">
      <c r="B44" s="44" t="s">
        <v>49</v>
      </c>
      <c r="C44" s="45">
        <f>(C35-C31)/C42</f>
        <v>-5.0021272070734755</v>
      </c>
      <c r="D44" s="65">
        <v>18</v>
      </c>
    </row>
    <row r="45" spans="1:4" ht="12.75">
      <c r="A45" s="44" t="s">
        <v>380</v>
      </c>
      <c r="B45" s="45"/>
      <c r="C45" s="45"/>
      <c r="D45" s="65">
        <v>20</v>
      </c>
    </row>
    <row r="46" spans="1:4" ht="12.75">
      <c r="A46" s="45" t="s">
        <v>307</v>
      </c>
      <c r="B46" s="44" t="s">
        <v>266</v>
      </c>
      <c r="C46" s="45">
        <f>NORMSINV(0.99)</f>
        <v>2.3263478740408408</v>
      </c>
      <c r="D46" s="65">
        <v>21</v>
      </c>
    </row>
    <row r="47" spans="1:4" ht="12.75">
      <c r="A47" s="45" t="s">
        <v>308</v>
      </c>
      <c r="D47" s="65">
        <v>18</v>
      </c>
    </row>
    <row r="48" ht="12.75">
      <c r="D48" s="65">
        <v>16</v>
      </c>
    </row>
    <row r="49" ht="13.5" thickBot="1">
      <c r="D49" s="65">
        <v>21</v>
      </c>
    </row>
    <row r="50" spans="1:6" ht="12.75">
      <c r="A50" s="35" t="s">
        <v>99</v>
      </c>
      <c r="B50" s="3" t="s">
        <v>227</v>
      </c>
      <c r="D50" s="65">
        <v>17</v>
      </c>
      <c r="E50" s="62" t="s">
        <v>409</v>
      </c>
      <c r="F50" s="69"/>
    </row>
    <row r="51" spans="1:6" ht="12.75">
      <c r="A51" t="s">
        <v>50</v>
      </c>
      <c r="B51" s="3" t="s">
        <v>134</v>
      </c>
      <c r="D51" s="65">
        <v>19</v>
      </c>
      <c r="E51" s="67" t="s">
        <v>41</v>
      </c>
      <c r="F51" s="68"/>
    </row>
    <row r="52" spans="1:6" ht="12.75">
      <c r="A52" t="s">
        <v>51</v>
      </c>
      <c r="D52" s="65">
        <v>20</v>
      </c>
      <c r="E52" s="37" t="s">
        <v>376</v>
      </c>
      <c r="F52" s="58"/>
    </row>
    <row r="53" spans="1:6" ht="12.75">
      <c r="A53" t="s">
        <v>52</v>
      </c>
      <c r="B53" s="3" t="s">
        <v>42</v>
      </c>
      <c r="D53" s="65">
        <v>22</v>
      </c>
      <c r="E53" s="30">
        <v>500</v>
      </c>
      <c r="F53" s="58"/>
    </row>
    <row r="54" spans="2:6" ht="12.75">
      <c r="B54" s="3" t="s">
        <v>43</v>
      </c>
      <c r="D54" s="65">
        <v>19</v>
      </c>
      <c r="E54" s="30">
        <v>565</v>
      </c>
      <c r="F54" s="58"/>
    </row>
    <row r="55" spans="4:6" ht="12.75">
      <c r="D55" s="65">
        <v>20</v>
      </c>
      <c r="E55" s="30">
        <v>445</v>
      </c>
      <c r="F55" s="58"/>
    </row>
    <row r="56" spans="4:6" ht="12.75">
      <c r="D56" s="65">
        <v>18</v>
      </c>
      <c r="E56" s="30">
        <v>400</v>
      </c>
      <c r="F56" s="58"/>
    </row>
    <row r="57" spans="2:6" ht="12.75">
      <c r="B57" s="3" t="s">
        <v>44</v>
      </c>
      <c r="D57" s="65">
        <v>20</v>
      </c>
      <c r="E57" s="30">
        <v>390</v>
      </c>
      <c r="F57" s="58"/>
    </row>
    <row r="58" spans="2:6" ht="13.5" thickBot="1">
      <c r="B58" s="3"/>
      <c r="D58" s="66">
        <v>18</v>
      </c>
      <c r="E58" s="30">
        <v>420</v>
      </c>
      <c r="F58" s="58"/>
    </row>
    <row r="59" spans="2:6" ht="12.75">
      <c r="B59" s="3" t="s">
        <v>45</v>
      </c>
      <c r="E59" s="59">
        <v>520</v>
      </c>
      <c r="F59" s="58"/>
    </row>
    <row r="60" spans="2:6" ht="12.75">
      <c r="B60" s="3"/>
      <c r="E60" s="59">
        <v>610</v>
      </c>
      <c r="F60" s="58"/>
    </row>
    <row r="61" spans="1:6" ht="12.75">
      <c r="A61" s="3" t="s">
        <v>379</v>
      </c>
      <c r="B61" s="3" t="s">
        <v>46</v>
      </c>
      <c r="E61" s="59">
        <v>580</v>
      </c>
      <c r="F61" s="58"/>
    </row>
    <row r="62" spans="2:6" ht="12.75">
      <c r="B62" s="3" t="s">
        <v>47</v>
      </c>
      <c r="E62" s="59">
        <v>420</v>
      </c>
      <c r="F62" s="58"/>
    </row>
    <row r="63" spans="2:6" ht="12.75">
      <c r="B63" s="3"/>
      <c r="D63" s="1"/>
      <c r="E63" s="59">
        <v>480</v>
      </c>
      <c r="F63" s="58"/>
    </row>
    <row r="64" spans="2:6" ht="12.75">
      <c r="B64" s="3" t="s">
        <v>48</v>
      </c>
      <c r="D64" s="1"/>
      <c r="E64" s="59">
        <v>385</v>
      </c>
      <c r="F64" s="58"/>
    </row>
    <row r="65" spans="2:6" ht="12.75">
      <c r="B65" s="3"/>
      <c r="D65" s="1"/>
      <c r="E65" s="59">
        <v>490</v>
      </c>
      <c r="F65" s="58"/>
    </row>
    <row r="66" spans="2:6" ht="12.75">
      <c r="B66" s="3" t="s">
        <v>54</v>
      </c>
      <c r="E66" s="59">
        <v>490</v>
      </c>
      <c r="F66" s="58"/>
    </row>
    <row r="67" spans="4:6" ht="12.75">
      <c r="D67" s="1"/>
      <c r="E67" s="59">
        <v>300</v>
      </c>
      <c r="F67" s="58"/>
    </row>
    <row r="68" spans="2:6" ht="12.75">
      <c r="B68" s="3" t="s">
        <v>49</v>
      </c>
      <c r="E68" s="59">
        <v>480</v>
      </c>
      <c r="F68" s="58"/>
    </row>
    <row r="69" spans="5:6" ht="12.75">
      <c r="E69" s="59">
        <v>390</v>
      </c>
      <c r="F69" s="58"/>
    </row>
    <row r="70" spans="2:6" ht="12.75">
      <c r="B70" s="3" t="s">
        <v>266</v>
      </c>
      <c r="E70" s="59">
        <v>350</v>
      </c>
      <c r="F70" s="58"/>
    </row>
    <row r="71" spans="2:6" ht="12.75">
      <c r="B71" s="3"/>
      <c r="E71" s="59">
        <v>580</v>
      </c>
      <c r="F71" s="58"/>
    </row>
    <row r="72" spans="2:6" ht="12.75">
      <c r="B72" s="3"/>
      <c r="E72" s="59">
        <v>420</v>
      </c>
      <c r="F72" s="58"/>
    </row>
    <row r="73" spans="5:6" ht="12.75">
      <c r="E73" s="59">
        <v>440</v>
      </c>
      <c r="F73" s="58"/>
    </row>
    <row r="74" spans="5:6" ht="12.75">
      <c r="E74" s="59">
        <v>410</v>
      </c>
      <c r="F74" s="58"/>
    </row>
    <row r="75" spans="1:6" ht="12.75">
      <c r="A75" s="3" t="s">
        <v>228</v>
      </c>
      <c r="B75" s="44" t="s">
        <v>42</v>
      </c>
      <c r="C75" s="45">
        <v>480</v>
      </c>
      <c r="E75" s="59">
        <v>460</v>
      </c>
      <c r="F75" s="58"/>
    </row>
    <row r="76" spans="2:6" ht="12.75">
      <c r="B76" s="44" t="s">
        <v>43</v>
      </c>
      <c r="C76" s="45"/>
      <c r="E76" s="59">
        <v>500</v>
      </c>
      <c r="F76" s="58"/>
    </row>
    <row r="77" spans="2:6" ht="12.75">
      <c r="B77" s="45"/>
      <c r="C77" s="45"/>
      <c r="E77" s="59">
        <v>470</v>
      </c>
      <c r="F77" s="58"/>
    </row>
    <row r="78" spans="2:6" ht="12.75">
      <c r="B78" s="44" t="s">
        <v>44</v>
      </c>
      <c r="C78" s="45">
        <v>0.05</v>
      </c>
      <c r="E78" s="59">
        <v>480</v>
      </c>
      <c r="F78" s="58"/>
    </row>
    <row r="79" spans="2:6" ht="12.75">
      <c r="B79" s="44"/>
      <c r="C79" s="45"/>
      <c r="E79" s="59">
        <v>450</v>
      </c>
      <c r="F79" s="58"/>
    </row>
    <row r="80" spans="2:6" ht="12.75">
      <c r="B80" s="44" t="s">
        <v>45</v>
      </c>
      <c r="C80" s="45">
        <f>AVERAGE(E53:E88)</f>
        <v>450</v>
      </c>
      <c r="E80" s="59">
        <v>440</v>
      </c>
      <c r="F80" s="58"/>
    </row>
    <row r="81" spans="2:6" ht="12.75">
      <c r="B81" s="44"/>
      <c r="C81" s="45"/>
      <c r="E81" s="59">
        <v>460</v>
      </c>
      <c r="F81" s="58"/>
    </row>
    <row r="82" spans="2:6" ht="12.75">
      <c r="B82" s="44" t="s">
        <v>46</v>
      </c>
      <c r="C82" s="45">
        <f>STDEV(E53:E88)</f>
        <v>71.99206305459751</v>
      </c>
      <c r="E82" s="59">
        <v>360</v>
      </c>
      <c r="F82" s="58"/>
    </row>
    <row r="83" spans="2:6" ht="12.75">
      <c r="B83" s="44" t="s">
        <v>47</v>
      </c>
      <c r="C83" s="45"/>
      <c r="E83" s="59">
        <v>475</v>
      </c>
      <c r="F83" s="58"/>
    </row>
    <row r="84" spans="2:6" ht="12.75">
      <c r="B84" s="44"/>
      <c r="C84" s="45"/>
      <c r="E84" s="59">
        <v>400</v>
      </c>
      <c r="F84" s="58"/>
    </row>
    <row r="85" spans="2:6" ht="12.75">
      <c r="B85" s="44" t="s">
        <v>48</v>
      </c>
      <c r="C85" s="45">
        <f>COUNT(E53:E88)</f>
        <v>36</v>
      </c>
      <c r="E85" s="59">
        <v>480</v>
      </c>
      <c r="F85" s="58"/>
    </row>
    <row r="86" spans="2:6" ht="12.75">
      <c r="B86" s="44"/>
      <c r="C86" s="45"/>
      <c r="E86" s="59">
        <v>430</v>
      </c>
      <c r="F86" s="58"/>
    </row>
    <row r="87" spans="2:6" ht="12.75">
      <c r="B87" s="44" t="s">
        <v>54</v>
      </c>
      <c r="C87" s="45">
        <f>C82/SQRT(C85)</f>
        <v>11.998677175766252</v>
      </c>
      <c r="E87" s="59">
        <v>450</v>
      </c>
      <c r="F87" s="58"/>
    </row>
    <row r="88" spans="2:6" ht="13.5" thickBot="1">
      <c r="B88" s="45"/>
      <c r="C88" s="45"/>
      <c r="E88" s="60">
        <v>280</v>
      </c>
      <c r="F88" s="61"/>
    </row>
    <row r="89" spans="1:3" ht="12.75">
      <c r="A89" s="44" t="s">
        <v>381</v>
      </c>
      <c r="B89" s="44" t="s">
        <v>49</v>
      </c>
      <c r="C89" s="45">
        <f>(C80-C75)/C87</f>
        <v>-2.5002756187649626</v>
      </c>
    </row>
    <row r="90" spans="1:3" ht="12.75">
      <c r="A90" s="45" t="s">
        <v>378</v>
      </c>
      <c r="B90" s="45"/>
      <c r="C90" s="45"/>
    </row>
    <row r="91" spans="2:3" ht="12.75">
      <c r="B91" s="44" t="s">
        <v>266</v>
      </c>
      <c r="C91" s="45">
        <f>NORMSINV(0.975)</f>
        <v>1.9599639845400536</v>
      </c>
    </row>
    <row r="94" ht="13.5" thickBot="1"/>
    <row r="95" spans="1:6" ht="12.75">
      <c r="A95" s="116" t="s">
        <v>314</v>
      </c>
      <c r="B95" s="3" t="s">
        <v>230</v>
      </c>
      <c r="E95" s="70" t="s">
        <v>383</v>
      </c>
      <c r="F95" s="71"/>
    </row>
    <row r="96" spans="1:6" ht="12.75">
      <c r="A96" s="2"/>
      <c r="B96" s="3" t="s">
        <v>388</v>
      </c>
      <c r="E96" s="72" t="s">
        <v>55</v>
      </c>
      <c r="F96" s="73" t="s">
        <v>56</v>
      </c>
    </row>
    <row r="97" spans="1:6" ht="12.75">
      <c r="A97" t="s">
        <v>309</v>
      </c>
      <c r="E97" s="59">
        <v>52</v>
      </c>
      <c r="F97" s="58">
        <v>129</v>
      </c>
    </row>
    <row r="98" spans="1:6" ht="12.75">
      <c r="A98" t="s">
        <v>53</v>
      </c>
      <c r="E98" s="59">
        <v>80</v>
      </c>
      <c r="F98" s="58">
        <v>64</v>
      </c>
    </row>
    <row r="99" spans="1:6" ht="12.75">
      <c r="A99" t="s">
        <v>310</v>
      </c>
      <c r="E99" s="59">
        <v>63</v>
      </c>
      <c r="F99" s="58">
        <v>110</v>
      </c>
    </row>
    <row r="100" spans="1:6" ht="12.75">
      <c r="A100" s="8" t="s">
        <v>312</v>
      </c>
      <c r="E100" s="59">
        <v>106</v>
      </c>
      <c r="F100" s="58">
        <v>87</v>
      </c>
    </row>
    <row r="101" spans="1:6" ht="12.75">
      <c r="A101" t="s">
        <v>311</v>
      </c>
      <c r="E101" s="59">
        <v>80</v>
      </c>
      <c r="F101" s="58">
        <v>127</v>
      </c>
    </row>
    <row r="102" spans="1:6" ht="12.75">
      <c r="A102" t="s">
        <v>313</v>
      </c>
      <c r="E102" s="59">
        <v>105</v>
      </c>
      <c r="F102" s="58">
        <v>78</v>
      </c>
    </row>
    <row r="103" spans="5:6" ht="12.75">
      <c r="E103" s="59">
        <v>86</v>
      </c>
      <c r="F103" s="58">
        <v>93</v>
      </c>
    </row>
    <row r="104" spans="1:6" ht="12.75">
      <c r="A104" s="3" t="s">
        <v>384</v>
      </c>
      <c r="E104" s="59">
        <v>85</v>
      </c>
      <c r="F104" s="58">
        <v>90</v>
      </c>
    </row>
    <row r="105" spans="5:6" ht="12.75">
      <c r="E105" s="59">
        <v>86</v>
      </c>
      <c r="F105" s="58">
        <v>100</v>
      </c>
    </row>
    <row r="106" spans="5:6" ht="12.75">
      <c r="E106" s="59">
        <v>100</v>
      </c>
      <c r="F106" s="58">
        <v>84</v>
      </c>
    </row>
    <row r="107" spans="5:6" ht="12.75">
      <c r="E107" s="59">
        <v>108</v>
      </c>
      <c r="F107" s="58">
        <v>98</v>
      </c>
    </row>
    <row r="108" spans="5:6" ht="12.75">
      <c r="E108" s="59">
        <v>90</v>
      </c>
      <c r="F108" s="58">
        <v>127</v>
      </c>
    </row>
    <row r="109" spans="5:6" ht="12.75">
      <c r="E109" s="59">
        <v>95</v>
      </c>
      <c r="F109" s="58">
        <v>119</v>
      </c>
    </row>
    <row r="110" spans="5:6" ht="12.75">
      <c r="E110" s="59">
        <v>90</v>
      </c>
      <c r="F110" s="58">
        <v>93</v>
      </c>
    </row>
    <row r="111" spans="1:6" ht="12.75">
      <c r="A111" s="44" t="s">
        <v>385</v>
      </c>
      <c r="B111" s="44" t="s">
        <v>57</v>
      </c>
      <c r="C111" s="45"/>
      <c r="D111" s="45"/>
      <c r="E111" s="59">
        <v>95</v>
      </c>
      <c r="F111" s="58">
        <v>108</v>
      </c>
    </row>
    <row r="112" spans="1:6" ht="13.5" thickBot="1">
      <c r="A112" s="45" t="s">
        <v>67</v>
      </c>
      <c r="B112" s="45"/>
      <c r="C112" s="45"/>
      <c r="D112" s="45"/>
      <c r="E112" s="59">
        <v>102</v>
      </c>
      <c r="F112" s="58">
        <v>94</v>
      </c>
    </row>
    <row r="113" spans="1:6" ht="12.75">
      <c r="A113" s="45" t="s">
        <v>68</v>
      </c>
      <c r="B113" s="74"/>
      <c r="C113" s="75" t="s">
        <v>55</v>
      </c>
      <c r="D113" s="76" t="s">
        <v>56</v>
      </c>
      <c r="E113" s="59">
        <v>94</v>
      </c>
      <c r="F113" s="58">
        <v>93</v>
      </c>
    </row>
    <row r="114" spans="2:6" ht="12.75">
      <c r="B114" s="50" t="s">
        <v>58</v>
      </c>
      <c r="C114" s="50">
        <v>90</v>
      </c>
      <c r="D114" s="50">
        <v>100</v>
      </c>
      <c r="E114" s="59">
        <v>91</v>
      </c>
      <c r="F114" s="58">
        <v>109</v>
      </c>
    </row>
    <row r="115" spans="1:6" ht="12.75">
      <c r="A115" s="44" t="s">
        <v>315</v>
      </c>
      <c r="B115" s="50" t="s">
        <v>59</v>
      </c>
      <c r="C115" s="50">
        <v>225</v>
      </c>
      <c r="D115" s="50">
        <v>400</v>
      </c>
      <c r="E115" s="59">
        <v>99</v>
      </c>
      <c r="F115" s="58">
        <v>106</v>
      </c>
    </row>
    <row r="116" spans="1:6" ht="12.75">
      <c r="A116" s="45" t="s">
        <v>316</v>
      </c>
      <c r="B116" s="50" t="s">
        <v>60</v>
      </c>
      <c r="C116" s="50">
        <v>40</v>
      </c>
      <c r="D116" s="50">
        <v>50</v>
      </c>
      <c r="E116" s="59">
        <v>89</v>
      </c>
      <c r="F116" s="58">
        <v>98</v>
      </c>
    </row>
    <row r="117" spans="1:6" ht="12.75">
      <c r="A117" s="45" t="s">
        <v>317</v>
      </c>
      <c r="B117" s="50" t="s">
        <v>61</v>
      </c>
      <c r="C117" s="50">
        <v>0</v>
      </c>
      <c r="D117" s="50"/>
      <c r="E117" s="59">
        <v>83</v>
      </c>
      <c r="F117" s="58">
        <v>93</v>
      </c>
    </row>
    <row r="118" spans="2:6" ht="12.75">
      <c r="B118" s="50" t="s">
        <v>62</v>
      </c>
      <c r="C118" s="50">
        <v>-2.7091418459143854</v>
      </c>
      <c r="D118" s="50"/>
      <c r="E118" s="59">
        <v>119</v>
      </c>
      <c r="F118" s="58">
        <v>103</v>
      </c>
    </row>
    <row r="119" spans="2:6" ht="12.75">
      <c r="B119" s="50" t="s">
        <v>63</v>
      </c>
      <c r="C119" s="50">
        <v>0.0033729250936128663</v>
      </c>
      <c r="D119" s="50"/>
      <c r="E119" s="59">
        <v>58</v>
      </c>
      <c r="F119" s="58">
        <v>124</v>
      </c>
    </row>
    <row r="120" spans="2:6" ht="12.75">
      <c r="B120" s="50" t="s">
        <v>64</v>
      </c>
      <c r="C120" s="50">
        <v>1.6448530004709028</v>
      </c>
      <c r="D120" s="50"/>
      <c r="E120" s="59">
        <v>75</v>
      </c>
      <c r="F120" s="58">
        <v>100</v>
      </c>
    </row>
    <row r="121" spans="2:6" ht="12.75">
      <c r="B121" s="50" t="s">
        <v>65</v>
      </c>
      <c r="C121" s="50">
        <v>0.006745850187225733</v>
      </c>
      <c r="D121" s="50"/>
      <c r="E121" s="59">
        <v>70</v>
      </c>
      <c r="F121" s="58">
        <v>92</v>
      </c>
    </row>
    <row r="122" spans="2:6" ht="13.5" thickBot="1">
      <c r="B122" s="52" t="s">
        <v>66</v>
      </c>
      <c r="C122" s="52">
        <v>1.9599610823206604</v>
      </c>
      <c r="D122" s="52"/>
      <c r="E122" s="59">
        <v>80</v>
      </c>
      <c r="F122" s="58">
        <v>106</v>
      </c>
    </row>
    <row r="123" spans="5:6" ht="12.75">
      <c r="E123" s="59">
        <v>82</v>
      </c>
      <c r="F123" s="58">
        <v>98</v>
      </c>
    </row>
    <row r="124" spans="5:6" ht="13.5" thickBot="1">
      <c r="E124" s="59">
        <v>107</v>
      </c>
      <c r="F124" s="58">
        <v>105</v>
      </c>
    </row>
    <row r="125" spans="1:7" ht="12.75">
      <c r="A125" t="s">
        <v>318</v>
      </c>
      <c r="B125" s="3" t="s">
        <v>227</v>
      </c>
      <c r="C125" s="3"/>
      <c r="E125" s="59">
        <v>89</v>
      </c>
      <c r="F125" s="30">
        <v>57</v>
      </c>
      <c r="G125" s="63" t="s">
        <v>382</v>
      </c>
    </row>
    <row r="126" spans="1:7" ht="12.75">
      <c r="A126" t="s">
        <v>70</v>
      </c>
      <c r="B126" s="3" t="s">
        <v>134</v>
      </c>
      <c r="E126" s="59">
        <v>90</v>
      </c>
      <c r="F126" s="30">
        <v>58</v>
      </c>
      <c r="G126" s="78" t="s">
        <v>71</v>
      </c>
    </row>
    <row r="127" spans="1:7" ht="12.75">
      <c r="A127" t="s">
        <v>69</v>
      </c>
      <c r="E127" s="59">
        <v>90</v>
      </c>
      <c r="F127" s="30">
        <v>63</v>
      </c>
      <c r="G127" s="65">
        <v>69850</v>
      </c>
    </row>
    <row r="128" spans="1:7" ht="12.75">
      <c r="A128" t="s">
        <v>320</v>
      </c>
      <c r="B128" s="3" t="s">
        <v>42</v>
      </c>
      <c r="E128" s="59">
        <v>91</v>
      </c>
      <c r="F128" s="30">
        <v>74</v>
      </c>
      <c r="G128" s="65">
        <v>69400</v>
      </c>
    </row>
    <row r="129" spans="1:7" ht="12.75">
      <c r="A129" t="s">
        <v>321</v>
      </c>
      <c r="B129" s="3" t="s">
        <v>43</v>
      </c>
      <c r="E129" s="59">
        <v>93</v>
      </c>
      <c r="F129" s="30">
        <v>106</v>
      </c>
      <c r="G129" s="65">
        <v>70150</v>
      </c>
    </row>
    <row r="130" spans="5:7" ht="12.75">
      <c r="E130" s="59">
        <v>95</v>
      </c>
      <c r="F130" s="30">
        <v>116</v>
      </c>
      <c r="G130" s="65">
        <v>70100</v>
      </c>
    </row>
    <row r="131" spans="2:7" ht="12.75">
      <c r="B131" s="3" t="s">
        <v>44</v>
      </c>
      <c r="E131" s="59">
        <v>123</v>
      </c>
      <c r="F131" s="30">
        <v>120</v>
      </c>
      <c r="G131" s="65">
        <v>68950</v>
      </c>
    </row>
    <row r="132" spans="2:7" ht="12.75">
      <c r="B132" s="3"/>
      <c r="E132" s="59">
        <v>82</v>
      </c>
      <c r="F132" s="30">
        <v>122</v>
      </c>
      <c r="G132" s="65">
        <v>71834</v>
      </c>
    </row>
    <row r="133" spans="2:7" ht="12.75">
      <c r="B133" s="3" t="s">
        <v>45</v>
      </c>
      <c r="E133" s="59">
        <v>98</v>
      </c>
      <c r="F133" s="30">
        <v>124</v>
      </c>
      <c r="G133" s="65">
        <v>69904</v>
      </c>
    </row>
    <row r="134" spans="2:7" ht="12.75">
      <c r="B134" s="3"/>
      <c r="E134" s="59">
        <v>103</v>
      </c>
      <c r="F134" s="30">
        <v>110</v>
      </c>
      <c r="G134" s="65">
        <v>69620</v>
      </c>
    </row>
    <row r="135" spans="2:7" ht="12.75">
      <c r="B135" s="3" t="s">
        <v>46</v>
      </c>
      <c r="E135" s="59">
        <v>69</v>
      </c>
      <c r="F135" s="30">
        <v>74</v>
      </c>
      <c r="G135" s="65">
        <v>70350</v>
      </c>
    </row>
    <row r="136" spans="2:7" ht="12.75">
      <c r="B136" s="3" t="s">
        <v>47</v>
      </c>
      <c r="E136" s="59">
        <v>107</v>
      </c>
      <c r="F136" s="30">
        <v>116</v>
      </c>
      <c r="G136" s="65">
        <v>70450</v>
      </c>
    </row>
    <row r="137" spans="2:7" ht="12.75">
      <c r="B137" s="3"/>
      <c r="E137" s="59"/>
      <c r="F137" s="30">
        <v>84</v>
      </c>
      <c r="G137" s="65">
        <v>70200</v>
      </c>
    </row>
    <row r="138" spans="1:7" ht="12.75">
      <c r="A138" s="3" t="s">
        <v>384</v>
      </c>
      <c r="B138" s="3" t="s">
        <v>48</v>
      </c>
      <c r="E138" s="59"/>
      <c r="F138" s="30">
        <v>110</v>
      </c>
      <c r="G138" s="65">
        <v>68850</v>
      </c>
    </row>
    <row r="139" spans="2:7" ht="12.75">
      <c r="B139" s="3"/>
      <c r="E139" s="59"/>
      <c r="F139" s="30">
        <v>60</v>
      </c>
      <c r="G139" s="65">
        <v>71200</v>
      </c>
    </row>
    <row r="140" spans="2:7" ht="12.75">
      <c r="B140" s="3" t="s">
        <v>72</v>
      </c>
      <c r="E140" s="59"/>
      <c r="F140" s="30">
        <v>123</v>
      </c>
      <c r="G140" s="65">
        <v>69550</v>
      </c>
    </row>
    <row r="141" spans="5:7" ht="12.75">
      <c r="E141" s="59"/>
      <c r="F141" s="30">
        <v>83</v>
      </c>
      <c r="G141" s="65">
        <v>69300</v>
      </c>
    </row>
    <row r="142" spans="2:7" ht="12.75">
      <c r="B142" s="3" t="s">
        <v>49</v>
      </c>
      <c r="E142" s="59"/>
      <c r="F142" s="30">
        <v>117</v>
      </c>
      <c r="G142" s="65">
        <v>69950</v>
      </c>
    </row>
    <row r="143" spans="5:7" ht="12.75">
      <c r="E143" s="59"/>
      <c r="F143" s="30">
        <v>137</v>
      </c>
      <c r="G143" s="65">
        <v>68416</v>
      </c>
    </row>
    <row r="144" spans="2:7" ht="12.75">
      <c r="B144" s="3" t="s">
        <v>266</v>
      </c>
      <c r="E144" s="59"/>
      <c r="F144" s="30">
        <v>90</v>
      </c>
      <c r="G144" s="65">
        <v>70200</v>
      </c>
    </row>
    <row r="145" spans="5:7" ht="12.75">
      <c r="E145" s="59"/>
      <c r="F145" s="30">
        <v>110</v>
      </c>
      <c r="G145" s="65">
        <v>68650</v>
      </c>
    </row>
    <row r="146" spans="5:7" ht="13.5" thickBot="1">
      <c r="E146" s="60"/>
      <c r="F146" s="77">
        <v>118</v>
      </c>
      <c r="G146" s="65">
        <v>68850</v>
      </c>
    </row>
    <row r="147" ht="12.75">
      <c r="G147" s="65">
        <v>70300</v>
      </c>
    </row>
    <row r="148" ht="12.75">
      <c r="G148" s="65">
        <v>70250</v>
      </c>
    </row>
    <row r="149" spans="1:7" ht="12.75">
      <c r="A149" s="3" t="s">
        <v>319</v>
      </c>
      <c r="B149" s="44" t="s">
        <v>42</v>
      </c>
      <c r="C149" s="45">
        <v>70000</v>
      </c>
      <c r="G149" s="65">
        <v>68825</v>
      </c>
    </row>
    <row r="150" spans="2:7" ht="12.75">
      <c r="B150" s="44" t="s">
        <v>43</v>
      </c>
      <c r="C150" s="45"/>
      <c r="G150" s="65">
        <v>69725</v>
      </c>
    </row>
    <row r="151" spans="2:7" ht="12.75">
      <c r="B151" s="45"/>
      <c r="C151" s="45"/>
      <c r="G151" s="65">
        <v>69700</v>
      </c>
    </row>
    <row r="152" spans="2:7" ht="12.75">
      <c r="B152" s="44" t="s">
        <v>44</v>
      </c>
      <c r="C152" s="45">
        <v>0.05</v>
      </c>
      <c r="G152" s="65">
        <v>70625</v>
      </c>
    </row>
    <row r="153" spans="2:7" ht="12.75">
      <c r="B153" s="44"/>
      <c r="C153" s="45"/>
      <c r="G153" s="65">
        <v>70175</v>
      </c>
    </row>
    <row r="154" spans="2:7" ht="12.75">
      <c r="B154" s="44" t="s">
        <v>45</v>
      </c>
      <c r="C154" s="79">
        <f>AVERAGE(G127:G162)</f>
        <v>69799.97222222222</v>
      </c>
      <c r="G154" s="65">
        <v>70400</v>
      </c>
    </row>
    <row r="155" spans="2:7" ht="12.75">
      <c r="B155" s="44"/>
      <c r="C155" s="45"/>
      <c r="G155" s="65">
        <v>69150</v>
      </c>
    </row>
    <row r="156" spans="2:7" ht="12.75">
      <c r="B156" s="44" t="s">
        <v>46</v>
      </c>
      <c r="C156" s="79">
        <f>STDEV(G127:G162)</f>
        <v>749.9324345227418</v>
      </c>
      <c r="G156" s="65">
        <v>70750</v>
      </c>
    </row>
    <row r="157" spans="2:7" ht="12.75">
      <c r="B157" s="44" t="s">
        <v>47</v>
      </c>
      <c r="C157" s="45"/>
      <c r="G157" s="65">
        <v>69700</v>
      </c>
    </row>
    <row r="158" spans="2:7" ht="12.75">
      <c r="B158" s="44"/>
      <c r="C158" s="45"/>
      <c r="G158" s="65">
        <v>69475</v>
      </c>
    </row>
    <row r="159" spans="2:7" ht="12.75">
      <c r="B159" s="44" t="s">
        <v>48</v>
      </c>
      <c r="C159" s="45">
        <f>COUNT(G127:G162)</f>
        <v>36</v>
      </c>
      <c r="G159" s="65">
        <v>69300</v>
      </c>
    </row>
    <row r="160" spans="2:7" ht="12.75">
      <c r="B160" s="44"/>
      <c r="C160" s="45"/>
      <c r="G160" s="65">
        <v>68550</v>
      </c>
    </row>
    <row r="161" spans="2:7" ht="12.75">
      <c r="B161" s="44" t="s">
        <v>72</v>
      </c>
      <c r="C161" s="45">
        <f>C156/SQRT(C159)</f>
        <v>124.98873908712363</v>
      </c>
      <c r="G161" s="65">
        <v>69900</v>
      </c>
    </row>
    <row r="162" spans="2:7" ht="13.5" thickBot="1">
      <c r="B162" s="45"/>
      <c r="C162" s="45"/>
      <c r="G162" s="66">
        <v>70200</v>
      </c>
    </row>
    <row r="163" spans="1:3" ht="12.75">
      <c r="A163" s="44" t="s">
        <v>386</v>
      </c>
      <c r="B163" s="44" t="s">
        <v>49</v>
      </c>
      <c r="C163" s="80">
        <f>(C154-C149)/C161</f>
        <v>-1.6003663949145952</v>
      </c>
    </row>
    <row r="164" spans="1:3" ht="12.75">
      <c r="A164" s="45" t="s">
        <v>387</v>
      </c>
      <c r="B164" s="45"/>
      <c r="C164" s="45"/>
    </row>
    <row r="165" spans="1:3" ht="12.75">
      <c r="A165" s="45" t="s">
        <v>322</v>
      </c>
      <c r="B165" s="44" t="s">
        <v>266</v>
      </c>
      <c r="C165" s="45">
        <f>NORMSINV(0.95)</f>
        <v>1.6448536269514715</v>
      </c>
    </row>
    <row r="167" ht="12.75">
      <c r="A167" s="3" t="s">
        <v>75</v>
      </c>
    </row>
    <row r="168" ht="12.75">
      <c r="A168" s="3" t="s">
        <v>323</v>
      </c>
    </row>
    <row r="169" ht="12.75">
      <c r="A169" t="s">
        <v>73</v>
      </c>
    </row>
    <row r="170" ht="12.75">
      <c r="A170" t="s">
        <v>74</v>
      </c>
    </row>
    <row r="172" ht="12.75">
      <c r="A172" s="2"/>
    </row>
    <row r="173" spans="1:9" ht="12.75">
      <c r="A173" s="2"/>
      <c r="B173" s="2"/>
      <c r="C173" s="2"/>
      <c r="D173" s="2"/>
      <c r="E173" s="3"/>
      <c r="F173" s="3"/>
      <c r="G173" s="3"/>
      <c r="H173" s="3"/>
      <c r="I173" s="3"/>
    </row>
    <row r="180" ht="12.75">
      <c r="B180" s="3"/>
    </row>
    <row r="181" ht="12.75">
      <c r="B181" s="3"/>
    </row>
    <row r="183" ht="12.75">
      <c r="B183" s="21"/>
    </row>
    <row r="189" ht="12.75">
      <c r="A189" s="3"/>
    </row>
    <row r="198" spans="1:2" ht="12.75">
      <c r="A198" s="3"/>
      <c r="B198" s="21"/>
    </row>
    <row r="200" spans="2:3" ht="12.75">
      <c r="B200" s="4"/>
      <c r="C200" s="4"/>
    </row>
    <row r="201" spans="2:3" ht="13.5" thickBot="1">
      <c r="B201" s="7"/>
      <c r="C201" s="5"/>
    </row>
    <row r="202" spans="2:3" ht="12.75">
      <c r="B202" s="2"/>
      <c r="C202" s="10"/>
    </row>
  </sheetData>
  <sheetProtection/>
  <hyperlinks>
    <hyperlink ref="A7" r:id="rId1" display="Directions are in Answers 7 of Quick Statistics Using Microsoft (TM) Excel"/>
  </hyperlinks>
  <printOptions/>
  <pageMargins left="0.75" right="0.75" top="0.5" bottom="0.25" header="0.5" footer="0.5"/>
  <pageSetup horizontalDpi="204" verticalDpi="204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140625" style="0" customWidth="1"/>
    <col min="2" max="2" width="28.8515625" style="0" customWidth="1"/>
  </cols>
  <sheetData>
    <row r="1" ht="12.75">
      <c r="A1" s="41" t="s">
        <v>235</v>
      </c>
    </row>
    <row r="2" ht="12.75">
      <c r="A2" s="3"/>
    </row>
    <row r="3" spans="1:2" ht="12.75">
      <c r="A3" s="117" t="s">
        <v>416</v>
      </c>
      <c r="B3" s="25"/>
    </row>
    <row r="4" ht="12.75">
      <c r="A4" s="116" t="s">
        <v>415</v>
      </c>
    </row>
    <row r="5" ht="12.75">
      <c r="A5" s="3"/>
    </row>
    <row r="6" ht="12.75">
      <c r="A6" s="42" t="s">
        <v>412</v>
      </c>
    </row>
    <row r="7" ht="13.5" thickBot="1"/>
    <row r="8" spans="1:4" ht="12.75">
      <c r="A8" t="s">
        <v>239</v>
      </c>
      <c r="C8" s="54" t="s">
        <v>78</v>
      </c>
      <c r="D8" s="81" t="s">
        <v>79</v>
      </c>
    </row>
    <row r="9" spans="1:4" ht="12.75">
      <c r="A9" t="s">
        <v>324</v>
      </c>
      <c r="C9" s="57">
        <v>8</v>
      </c>
      <c r="D9" s="82">
        <v>6</v>
      </c>
    </row>
    <row r="10" spans="1:4" ht="12.75">
      <c r="A10" t="s">
        <v>325</v>
      </c>
      <c r="C10" s="57">
        <v>9</v>
      </c>
      <c r="D10" s="82">
        <v>7</v>
      </c>
    </row>
    <row r="11" spans="1:4" ht="12.75">
      <c r="A11" t="s">
        <v>326</v>
      </c>
      <c r="C11" s="57">
        <v>6</v>
      </c>
      <c r="D11" s="82">
        <v>5</v>
      </c>
    </row>
    <row r="12" spans="1:4" ht="12.75">
      <c r="A12" t="s">
        <v>327</v>
      </c>
      <c r="C12" s="57">
        <v>8</v>
      </c>
      <c r="D12" s="82">
        <v>6</v>
      </c>
    </row>
    <row r="13" spans="3:4" ht="12.75">
      <c r="C13" s="57">
        <v>3</v>
      </c>
      <c r="D13" s="82">
        <v>5</v>
      </c>
    </row>
    <row r="14" spans="3:4" ht="12.75">
      <c r="C14" s="57">
        <v>4</v>
      </c>
      <c r="D14" s="82">
        <v>2</v>
      </c>
    </row>
    <row r="15" spans="2:4" ht="13.5" thickBot="1">
      <c r="B15" s="3" t="s">
        <v>362</v>
      </c>
      <c r="C15" s="83">
        <v>5</v>
      </c>
      <c r="D15" s="84">
        <v>5</v>
      </c>
    </row>
    <row r="19" ht="12.75">
      <c r="A19" s="23"/>
    </row>
    <row r="23" ht="12.75">
      <c r="A23" s="3" t="s">
        <v>379</v>
      </c>
    </row>
    <row r="31" spans="1:4" ht="12.75">
      <c r="A31" s="44" t="s">
        <v>389</v>
      </c>
      <c r="B31" s="44" t="s">
        <v>80</v>
      </c>
      <c r="C31" s="45"/>
      <c r="D31" s="45"/>
    </row>
    <row r="32" spans="1:4" ht="13.5" thickBot="1">
      <c r="A32" s="44" t="s">
        <v>328</v>
      </c>
      <c r="B32" s="45"/>
      <c r="C32" s="45"/>
      <c r="D32" s="45"/>
    </row>
    <row r="33" spans="1:4" ht="12.75">
      <c r="A33" s="45" t="s">
        <v>329</v>
      </c>
      <c r="B33" s="74"/>
      <c r="C33" s="75" t="s">
        <v>78</v>
      </c>
      <c r="D33" s="75" t="s">
        <v>79</v>
      </c>
    </row>
    <row r="34" spans="1:4" ht="12.75">
      <c r="A34" s="45" t="s">
        <v>89</v>
      </c>
      <c r="B34" s="50" t="s">
        <v>58</v>
      </c>
      <c r="C34" s="50">
        <v>6.142857142857143</v>
      </c>
      <c r="D34" s="50">
        <v>5.142857142857143</v>
      </c>
    </row>
    <row r="35" spans="1:4" ht="12.75">
      <c r="A35" s="45"/>
      <c r="B35" s="50" t="s">
        <v>81</v>
      </c>
      <c r="C35" s="50">
        <v>5.142857142857139</v>
      </c>
      <c r="D35" s="50">
        <v>2.4761904761904767</v>
      </c>
    </row>
    <row r="36" spans="1:4" ht="12.75">
      <c r="A36" s="44" t="s">
        <v>398</v>
      </c>
      <c r="B36" s="50" t="s">
        <v>60</v>
      </c>
      <c r="C36" s="50">
        <v>7</v>
      </c>
      <c r="D36" s="50">
        <v>7</v>
      </c>
    </row>
    <row r="37" spans="1:4" ht="12.75">
      <c r="A37" s="45" t="s">
        <v>90</v>
      </c>
      <c r="B37" s="50" t="s">
        <v>82</v>
      </c>
      <c r="C37" s="50">
        <v>0.740592711348528</v>
      </c>
      <c r="D37" s="50"/>
    </row>
    <row r="38" spans="2:4" ht="12.75">
      <c r="B38" s="50" t="s">
        <v>61</v>
      </c>
      <c r="C38" s="50">
        <v>0</v>
      </c>
      <c r="D38" s="50"/>
    </row>
    <row r="39" spans="2:4" ht="12.75">
      <c r="B39" s="50" t="s">
        <v>83</v>
      </c>
      <c r="C39" s="50">
        <v>6</v>
      </c>
      <c r="D39" s="50"/>
    </row>
    <row r="40" spans="2:4" ht="12.75">
      <c r="B40" s="50" t="s">
        <v>84</v>
      </c>
      <c r="C40" s="50">
        <v>1.7320508075688774</v>
      </c>
      <c r="D40" s="50"/>
    </row>
    <row r="41" spans="2:4" ht="12.75">
      <c r="B41" s="50" t="s">
        <v>85</v>
      </c>
      <c r="C41" s="50">
        <v>0.06698729787039508</v>
      </c>
      <c r="D41" s="50"/>
    </row>
    <row r="42" spans="2:4" ht="12.75">
      <c r="B42" s="50" t="s">
        <v>86</v>
      </c>
      <c r="C42" s="50">
        <v>3.1426679925061762</v>
      </c>
      <c r="D42" s="50"/>
    </row>
    <row r="43" spans="2:4" ht="12.75">
      <c r="B43" s="50" t="s">
        <v>87</v>
      </c>
      <c r="C43" s="50">
        <v>0.13397459574079015</v>
      </c>
      <c r="D43" s="50"/>
    </row>
    <row r="44" spans="2:4" ht="13.5" thickBot="1">
      <c r="B44" s="52" t="s">
        <v>88</v>
      </c>
      <c r="C44" s="52">
        <v>3.7074278225190938</v>
      </c>
      <c r="D44" s="52"/>
    </row>
    <row r="45" spans="2:4" ht="12.75">
      <c r="B45" s="4"/>
      <c r="C45" s="4"/>
      <c r="D45" s="4"/>
    </row>
    <row r="46" spans="1:4" ht="12.75">
      <c r="A46" s="24" t="s">
        <v>236</v>
      </c>
      <c r="B46" s="4"/>
      <c r="C46" s="4"/>
      <c r="D46" s="4"/>
    </row>
    <row r="47" spans="1:4" ht="12.75">
      <c r="A47" s="24" t="s">
        <v>237</v>
      </c>
      <c r="B47" s="4"/>
      <c r="C47" s="4"/>
      <c r="D47" s="4"/>
    </row>
    <row r="48" spans="1:4" ht="12.75">
      <c r="A48" s="33" t="s">
        <v>330</v>
      </c>
      <c r="B48" s="4"/>
      <c r="C48" s="4"/>
      <c r="D48" s="4"/>
    </row>
    <row r="49" spans="1:4" ht="12.75">
      <c r="A49" s="4" t="s">
        <v>238</v>
      </c>
      <c r="B49" s="4"/>
      <c r="C49" s="4"/>
      <c r="D49" s="4"/>
    </row>
    <row r="50" spans="1:4" ht="12.75">
      <c r="A50" s="34" t="s">
        <v>359</v>
      </c>
      <c r="B50" s="4"/>
      <c r="C50" s="4"/>
      <c r="D50" s="4"/>
    </row>
    <row r="51" spans="1:4" ht="12.75">
      <c r="A51" s="4" t="s">
        <v>240</v>
      </c>
      <c r="B51" s="4"/>
      <c r="C51" s="4"/>
      <c r="D51" s="4"/>
    </row>
    <row r="52" spans="1:4" ht="12.75">
      <c r="A52" s="4" t="s">
        <v>241</v>
      </c>
      <c r="B52" s="4"/>
      <c r="C52" s="4"/>
      <c r="D52" s="4"/>
    </row>
    <row r="54" ht="12.75">
      <c r="A54" t="s">
        <v>91</v>
      </c>
    </row>
    <row r="55" ht="12.75">
      <c r="A55" t="s">
        <v>93</v>
      </c>
    </row>
    <row r="56" ht="12.75">
      <c r="A56" t="s">
        <v>94</v>
      </c>
    </row>
    <row r="57" spans="1:6" ht="12.75">
      <c r="A57" t="s">
        <v>95</v>
      </c>
      <c r="E57" s="2"/>
      <c r="F57" s="3"/>
    </row>
    <row r="58" ht="13.5" thickBot="1">
      <c r="A58" t="s">
        <v>92</v>
      </c>
    </row>
    <row r="59" spans="2:5" ht="12.75">
      <c r="B59" s="54" t="s">
        <v>126</v>
      </c>
      <c r="C59" s="81" t="s">
        <v>126</v>
      </c>
      <c r="D59" s="3" t="s">
        <v>390</v>
      </c>
      <c r="E59" s="3"/>
    </row>
    <row r="60" spans="1:5" ht="12.75">
      <c r="A60" s="3" t="s">
        <v>363</v>
      </c>
      <c r="B60" s="72" t="s">
        <v>96</v>
      </c>
      <c r="C60" s="73" t="s">
        <v>97</v>
      </c>
      <c r="D60" s="3"/>
      <c r="E60" s="3"/>
    </row>
    <row r="61" spans="2:3" ht="12.75">
      <c r="B61" s="57">
        <v>1041</v>
      </c>
      <c r="C61" s="82">
        <v>1001</v>
      </c>
    </row>
    <row r="62" spans="2:3" ht="12.75">
      <c r="B62" s="57">
        <v>1100</v>
      </c>
      <c r="C62" s="82">
        <v>1114</v>
      </c>
    </row>
    <row r="63" spans="2:3" ht="12.75">
      <c r="B63" s="57">
        <v>1025</v>
      </c>
      <c r="C63" s="82">
        <v>1081</v>
      </c>
    </row>
    <row r="64" spans="1:3" ht="12.75">
      <c r="A64" s="3" t="s">
        <v>379</v>
      </c>
      <c r="B64" s="57">
        <v>1114</v>
      </c>
      <c r="C64" s="82">
        <v>1080</v>
      </c>
    </row>
    <row r="65" spans="2:3" ht="12.75">
      <c r="B65" s="57">
        <v>1060</v>
      </c>
      <c r="C65" s="82">
        <v>1140</v>
      </c>
    </row>
    <row r="66" spans="2:3" ht="12.75">
      <c r="B66" s="57">
        <v>950</v>
      </c>
      <c r="C66" s="82">
        <v>955</v>
      </c>
    </row>
    <row r="67" spans="2:3" ht="12.75">
      <c r="B67" s="57">
        <v>1060</v>
      </c>
      <c r="C67" s="82">
        <v>1125</v>
      </c>
    </row>
    <row r="68" spans="2:5" ht="12.75">
      <c r="B68" s="57">
        <v>1050</v>
      </c>
      <c r="C68" s="82">
        <v>1079</v>
      </c>
      <c r="D68" s="1"/>
      <c r="E68" s="1"/>
    </row>
    <row r="69" spans="2:6" ht="13.5" thickBot="1">
      <c r="B69" s="60"/>
      <c r="C69" s="84">
        <v>1100</v>
      </c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6" spans="1:4" ht="12.75">
      <c r="A76" s="44" t="s">
        <v>391</v>
      </c>
      <c r="B76" s="44" t="s">
        <v>269</v>
      </c>
      <c r="C76" s="45"/>
      <c r="D76" s="45"/>
    </row>
    <row r="77" spans="1:4" ht="13.5" thickBot="1">
      <c r="A77" s="45" t="s">
        <v>272</v>
      </c>
      <c r="B77" s="45"/>
      <c r="C77" s="45"/>
      <c r="D77" s="45"/>
    </row>
    <row r="78" spans="1:4" ht="12.75">
      <c r="A78" s="45" t="s">
        <v>224</v>
      </c>
      <c r="B78" s="74"/>
      <c r="C78" s="85" t="s">
        <v>96</v>
      </c>
      <c r="D78" s="85" t="s">
        <v>97</v>
      </c>
    </row>
    <row r="79" spans="2:4" ht="12.75">
      <c r="B79" s="50" t="s">
        <v>58</v>
      </c>
      <c r="C79" s="50">
        <v>1050</v>
      </c>
      <c r="D79" s="50">
        <v>1075</v>
      </c>
    </row>
    <row r="80" spans="1:4" ht="12.75">
      <c r="A80" s="3" t="s">
        <v>271</v>
      </c>
      <c r="B80" s="50" t="s">
        <v>81</v>
      </c>
      <c r="C80" s="50">
        <v>2500.285714285714</v>
      </c>
      <c r="D80" s="50">
        <v>3603</v>
      </c>
    </row>
    <row r="81" spans="1:4" ht="12.75">
      <c r="A81" t="s">
        <v>331</v>
      </c>
      <c r="B81" s="50" t="s">
        <v>60</v>
      </c>
      <c r="C81" s="50">
        <v>8</v>
      </c>
      <c r="D81" s="50">
        <v>9</v>
      </c>
    </row>
    <row r="82" spans="2:4" ht="12.75">
      <c r="B82" s="50" t="s">
        <v>270</v>
      </c>
      <c r="C82" s="50">
        <v>3088.4</v>
      </c>
      <c r="D82" s="50"/>
    </row>
    <row r="83" spans="2:4" ht="12.75">
      <c r="B83" s="50" t="s">
        <v>61</v>
      </c>
      <c r="C83" s="50">
        <v>0</v>
      </c>
      <c r="D83" s="50"/>
    </row>
    <row r="84" spans="2:4" ht="12.75">
      <c r="B84" s="50" t="s">
        <v>83</v>
      </c>
      <c r="C84" s="50">
        <v>15</v>
      </c>
      <c r="D84" s="50"/>
    </row>
    <row r="85" spans="2:4" ht="12.75">
      <c r="B85" s="50" t="s">
        <v>84</v>
      </c>
      <c r="C85" s="50">
        <v>-0.925795412224055</v>
      </c>
      <c r="D85" s="50"/>
    </row>
    <row r="86" spans="2:4" ht="12.75">
      <c r="B86" s="50" t="s">
        <v>85</v>
      </c>
      <c r="C86" s="50">
        <v>0.18460418050981692</v>
      </c>
      <c r="D86" s="50"/>
    </row>
    <row r="87" spans="2:4" ht="12.75">
      <c r="B87" s="50" t="s">
        <v>86</v>
      </c>
      <c r="C87" s="50">
        <v>1.7530510376673192</v>
      </c>
      <c r="D87" s="50"/>
    </row>
    <row r="88" spans="2:4" ht="12.75">
      <c r="B88" s="50" t="s">
        <v>87</v>
      </c>
      <c r="C88" s="50">
        <v>0.36920836101963384</v>
      </c>
      <c r="D88" s="50"/>
    </row>
    <row r="89" spans="2:4" ht="13.5" thickBot="1">
      <c r="B89" s="52" t="s">
        <v>88</v>
      </c>
      <c r="C89" s="52">
        <v>2.131450855813455</v>
      </c>
      <c r="D89" s="52"/>
    </row>
  </sheetData>
  <sheetProtection/>
  <hyperlinks>
    <hyperlink ref="A6" r:id="rId1" display="Directions are in Answers 9 of Quick Statistics Using Microsoft (TM) Excel."/>
  </hyperlinks>
  <printOptions/>
  <pageMargins left="0.5" right="0.5" top="0.25" bottom="0.5" header="0.5" footer="0.5"/>
  <pageSetup horizontalDpi="204" verticalDpi="204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140625" style="0" customWidth="1"/>
    <col min="2" max="2" width="19.28125" style="0" customWidth="1"/>
    <col min="3" max="3" width="10.8515625" style="0" customWidth="1"/>
    <col min="4" max="4" width="10.7109375" style="0" customWidth="1"/>
    <col min="5" max="5" width="11.57421875" style="0" customWidth="1"/>
  </cols>
  <sheetData>
    <row r="1" spans="1:5" ht="12.75">
      <c r="A1" s="41" t="s">
        <v>197</v>
      </c>
      <c r="B1" s="25"/>
      <c r="C1" s="25"/>
      <c r="D1" s="25"/>
      <c r="E1" s="25"/>
    </row>
    <row r="2" spans="1:5" ht="12.75">
      <c r="A2" s="86" t="s">
        <v>413</v>
      </c>
      <c r="B2" s="25"/>
      <c r="C2" s="25"/>
      <c r="D2" s="25"/>
      <c r="E2" s="25"/>
    </row>
    <row r="3" spans="2:5" ht="13.5" thickBot="1">
      <c r="B3" s="25"/>
      <c r="C3" s="25"/>
      <c r="D3" s="25"/>
      <c r="E3" s="25"/>
    </row>
    <row r="4" spans="1:5" ht="12.75">
      <c r="A4" s="116" t="s">
        <v>127</v>
      </c>
      <c r="B4" s="25"/>
      <c r="C4" s="87" t="s">
        <v>131</v>
      </c>
      <c r="D4" s="88" t="s">
        <v>132</v>
      </c>
      <c r="E4" s="89" t="s">
        <v>133</v>
      </c>
    </row>
    <row r="5" spans="1:5" ht="12.75">
      <c r="A5" s="25"/>
      <c r="B5" s="25"/>
      <c r="C5" s="90" t="s">
        <v>129</v>
      </c>
      <c r="D5" s="91" t="s">
        <v>129</v>
      </c>
      <c r="E5" s="92" t="s">
        <v>129</v>
      </c>
    </row>
    <row r="6" spans="1:5" ht="12.75">
      <c r="A6" s="25" t="s">
        <v>169</v>
      </c>
      <c r="B6" s="25"/>
      <c r="C6" s="90"/>
      <c r="D6" s="91"/>
      <c r="E6" s="92"/>
    </row>
    <row r="7" spans="1:5" ht="12.75">
      <c r="A7" s="26" t="s">
        <v>168</v>
      </c>
      <c r="B7" s="25"/>
      <c r="C7" s="90" t="s">
        <v>225</v>
      </c>
      <c r="D7" s="91" t="s">
        <v>130</v>
      </c>
      <c r="E7" s="92" t="s">
        <v>130</v>
      </c>
    </row>
    <row r="8" spans="1:5" ht="12.75">
      <c r="A8" s="25" t="s">
        <v>170</v>
      </c>
      <c r="B8" s="25"/>
      <c r="C8" s="90"/>
      <c r="D8" s="91"/>
      <c r="E8" s="92"/>
    </row>
    <row r="9" spans="1:5" ht="12.75">
      <c r="A9" s="25" t="s">
        <v>128</v>
      </c>
      <c r="B9" s="25"/>
      <c r="C9" s="93">
        <v>3.4</v>
      </c>
      <c r="D9" s="94">
        <v>3.2</v>
      </c>
      <c r="E9" s="95">
        <v>2.1</v>
      </c>
    </row>
    <row r="10" spans="1:5" ht="12.75">
      <c r="A10" s="25"/>
      <c r="B10" s="25"/>
      <c r="C10" s="93">
        <v>3.5</v>
      </c>
      <c r="D10" s="94">
        <v>2.8</v>
      </c>
      <c r="E10" s="95">
        <v>2.5</v>
      </c>
    </row>
    <row r="11" spans="1:5" ht="13.5" thickBot="1">
      <c r="A11" s="25"/>
      <c r="B11" s="25"/>
      <c r="C11" s="96">
        <v>3.1</v>
      </c>
      <c r="D11" s="97">
        <v>3</v>
      </c>
      <c r="E11" s="98">
        <v>2.7</v>
      </c>
    </row>
    <row r="12" spans="1:5" ht="12.75">
      <c r="A12" s="25"/>
      <c r="B12" s="25"/>
      <c r="C12" s="27"/>
      <c r="D12" s="28"/>
      <c r="E12" s="27"/>
    </row>
    <row r="13" spans="1:5" ht="12.75">
      <c r="A13" s="25"/>
      <c r="B13" s="29" t="s">
        <v>345</v>
      </c>
      <c r="C13" s="25"/>
      <c r="D13" s="28"/>
      <c r="E13" s="27"/>
    </row>
    <row r="14" spans="1:5" ht="12.75">
      <c r="A14" s="25"/>
      <c r="B14" s="25"/>
      <c r="C14" s="25"/>
      <c r="D14" s="28"/>
      <c r="E14" s="27"/>
    </row>
    <row r="15" spans="1:5" ht="12.75">
      <c r="A15" s="25"/>
      <c r="B15" s="25"/>
      <c r="C15" s="25"/>
      <c r="D15" s="28"/>
      <c r="E15" s="27"/>
    </row>
    <row r="16" spans="1:5" ht="12.75">
      <c r="A16" s="25"/>
      <c r="B16" s="25"/>
      <c r="C16" s="25"/>
      <c r="D16" s="28"/>
      <c r="E16" s="27"/>
    </row>
    <row r="17" spans="1:5" ht="12.75">
      <c r="A17" s="25"/>
      <c r="B17" s="25"/>
      <c r="C17" s="25"/>
      <c r="D17" s="28"/>
      <c r="E17" s="27"/>
    </row>
    <row r="18" spans="1:5" ht="12.75">
      <c r="A18" s="25"/>
      <c r="B18" s="25"/>
      <c r="C18" s="25"/>
      <c r="D18" s="28"/>
      <c r="E18" s="27"/>
    </row>
    <row r="19" spans="1:5" ht="12.75">
      <c r="A19" s="25"/>
      <c r="B19" s="25"/>
      <c r="C19" s="25"/>
      <c r="D19" s="28"/>
      <c r="E19" s="27"/>
    </row>
    <row r="20" spans="1:5" ht="12.75">
      <c r="A20" s="25"/>
      <c r="B20" s="25"/>
      <c r="C20" s="25"/>
      <c r="D20" s="28"/>
      <c r="E20" s="27"/>
    </row>
    <row r="21" spans="1:5" ht="12.75">
      <c r="A21" s="29" t="s">
        <v>393</v>
      </c>
      <c r="B21" s="25"/>
      <c r="C21" s="25"/>
      <c r="D21" s="28"/>
      <c r="E21" s="27"/>
    </row>
    <row r="22" spans="1:5" ht="12.75">
      <c r="A22" s="25"/>
      <c r="B22" s="25"/>
      <c r="C22" s="27"/>
      <c r="D22" s="28"/>
      <c r="E22" s="27"/>
    </row>
    <row r="23" spans="1:5" ht="12.75">
      <c r="A23" s="25"/>
      <c r="B23" s="25"/>
      <c r="C23" s="27"/>
      <c r="D23" s="28"/>
      <c r="E23" s="27"/>
    </row>
    <row r="24" spans="1:5" ht="12.75">
      <c r="A24" s="25"/>
      <c r="B24" s="25"/>
      <c r="C24" s="27"/>
      <c r="D24" s="28"/>
      <c r="E24" s="27"/>
    </row>
    <row r="25" spans="1:5" ht="12.75">
      <c r="A25" s="25"/>
      <c r="B25" s="25"/>
      <c r="C25" s="27"/>
      <c r="D25" s="28"/>
      <c r="E25" s="27"/>
    </row>
    <row r="26" spans="1:5" ht="12.75">
      <c r="A26" s="25"/>
      <c r="B26" s="25"/>
      <c r="C26" s="27"/>
      <c r="D26" s="28"/>
      <c r="E26" s="27"/>
    </row>
    <row r="27" spans="1:5" ht="12.75">
      <c r="A27" s="25"/>
      <c r="B27" s="25"/>
      <c r="C27" s="27"/>
      <c r="D27" s="28"/>
      <c r="E27" s="27"/>
    </row>
    <row r="28" spans="1:5" ht="12.75">
      <c r="A28" s="25"/>
      <c r="B28" s="25"/>
      <c r="C28" s="27"/>
      <c r="D28" s="28"/>
      <c r="E28" s="27"/>
    </row>
    <row r="29" spans="1:5" ht="12.75">
      <c r="A29" s="25"/>
      <c r="B29" s="25"/>
      <c r="C29" s="27"/>
      <c r="D29" s="28"/>
      <c r="E29" s="27"/>
    </row>
    <row r="30" spans="1:5" ht="12.75">
      <c r="A30" s="25"/>
      <c r="B30" s="25"/>
      <c r="C30" s="27"/>
      <c r="D30" s="28"/>
      <c r="E30" s="27"/>
    </row>
    <row r="31" spans="1:5" ht="12.75">
      <c r="A31" s="25"/>
      <c r="B31" s="25"/>
      <c r="C31" s="27"/>
      <c r="D31" s="28"/>
      <c r="E31" s="27"/>
    </row>
    <row r="32" spans="1:5" ht="12.75">
      <c r="A32" s="25"/>
      <c r="B32" s="25"/>
      <c r="C32" s="27"/>
      <c r="D32" s="28"/>
      <c r="E32" s="27"/>
    </row>
    <row r="33" spans="1:5" ht="12.75">
      <c r="A33" s="25"/>
      <c r="B33" s="25"/>
      <c r="C33" s="25"/>
      <c r="D33" s="25"/>
      <c r="E33" s="25"/>
    </row>
    <row r="34" spans="1:8" ht="12.75">
      <c r="A34" s="25"/>
      <c r="B34" s="29" t="s">
        <v>346</v>
      </c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9" t="s">
        <v>394</v>
      </c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8" spans="1:8" ht="12.75">
      <c r="A48" s="25"/>
      <c r="B48" s="25"/>
      <c r="C48" s="25"/>
      <c r="D48" s="25"/>
      <c r="E48" s="25"/>
      <c r="F48" s="25"/>
      <c r="G48" s="25"/>
      <c r="H48" s="25"/>
    </row>
    <row r="49" spans="1:8" ht="12.75">
      <c r="A49" s="25"/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  <row r="51" spans="1:8" ht="12.75">
      <c r="A51" s="25"/>
      <c r="B51" s="25"/>
      <c r="C51" s="25"/>
      <c r="D51" s="25"/>
      <c r="E51" s="25"/>
      <c r="F51" s="25"/>
      <c r="G51" s="25"/>
      <c r="H51" s="25"/>
    </row>
    <row r="52" spans="1:8" ht="12.75">
      <c r="A52" s="25"/>
      <c r="B52" s="25"/>
      <c r="C52" s="25"/>
      <c r="D52" s="25"/>
      <c r="E52" s="25"/>
      <c r="F52" s="25"/>
      <c r="G52" s="25"/>
      <c r="H52" s="25"/>
    </row>
    <row r="53" spans="1:8" ht="12.75">
      <c r="A53" s="25"/>
      <c r="B53" s="25"/>
      <c r="C53" s="25"/>
      <c r="D53" s="25"/>
      <c r="E53" s="25"/>
      <c r="F53" s="25"/>
      <c r="G53" s="25"/>
      <c r="H53" s="25"/>
    </row>
    <row r="54" spans="1:8" ht="12.75">
      <c r="A54" s="44" t="s">
        <v>395</v>
      </c>
      <c r="B54" s="44" t="s">
        <v>163</v>
      </c>
      <c r="C54" s="45"/>
      <c r="D54" s="45"/>
      <c r="E54" s="45"/>
      <c r="F54" s="45"/>
      <c r="G54" s="45"/>
      <c r="H54" s="25"/>
    </row>
    <row r="55" spans="1:8" ht="12.75">
      <c r="A55" s="45"/>
      <c r="B55" s="45"/>
      <c r="C55" s="45"/>
      <c r="D55" s="45"/>
      <c r="E55" s="45"/>
      <c r="F55" s="45"/>
      <c r="G55" s="45"/>
      <c r="H55" s="25"/>
    </row>
    <row r="56" spans="1:8" ht="13.5" thickBot="1">
      <c r="A56" s="44" t="s">
        <v>167</v>
      </c>
      <c r="B56" s="45" t="s">
        <v>148</v>
      </c>
      <c r="C56" s="45"/>
      <c r="D56" s="45"/>
      <c r="E56" s="45"/>
      <c r="F56" s="45"/>
      <c r="G56" s="45"/>
      <c r="H56" s="25"/>
    </row>
    <row r="57" spans="1:8" ht="12.75">
      <c r="A57" s="45" t="s">
        <v>360</v>
      </c>
      <c r="B57" s="75" t="s">
        <v>164</v>
      </c>
      <c r="C57" s="75" t="s">
        <v>149</v>
      </c>
      <c r="D57" s="75" t="s">
        <v>150</v>
      </c>
      <c r="E57" s="75" t="s">
        <v>151</v>
      </c>
      <c r="F57" s="74" t="s">
        <v>81</v>
      </c>
      <c r="G57" s="45"/>
      <c r="H57" s="25"/>
    </row>
    <row r="58" spans="1:8" ht="12.75">
      <c r="A58" s="45" t="s">
        <v>361</v>
      </c>
      <c r="B58" s="50" t="s">
        <v>152</v>
      </c>
      <c r="C58" s="50">
        <v>3</v>
      </c>
      <c r="D58" s="50">
        <v>10</v>
      </c>
      <c r="E58" s="50">
        <v>3.3333333333333335</v>
      </c>
      <c r="F58" s="50">
        <v>0.043333333333333</v>
      </c>
      <c r="G58" s="45"/>
      <c r="H58" s="25"/>
    </row>
    <row r="59" spans="1:8" ht="12.75">
      <c r="A59" s="44" t="s">
        <v>397</v>
      </c>
      <c r="B59" s="50" t="s">
        <v>153</v>
      </c>
      <c r="C59" s="50">
        <v>3</v>
      </c>
      <c r="D59" s="50">
        <v>9</v>
      </c>
      <c r="E59" s="50">
        <v>3</v>
      </c>
      <c r="F59" s="50">
        <v>0.040000000000000924</v>
      </c>
      <c r="G59" s="45"/>
      <c r="H59" s="25"/>
    </row>
    <row r="60" spans="1:8" ht="13.5" thickBot="1">
      <c r="A60" s="45" t="s">
        <v>333</v>
      </c>
      <c r="B60" s="52" t="s">
        <v>154</v>
      </c>
      <c r="C60" s="52">
        <v>3</v>
      </c>
      <c r="D60" s="52">
        <v>7.3</v>
      </c>
      <c r="E60" s="52">
        <v>2.433333333333333</v>
      </c>
      <c r="F60" s="52">
        <v>0.09333333333333549</v>
      </c>
      <c r="G60" s="45"/>
      <c r="H60" s="25"/>
    </row>
    <row r="61" spans="1:8" ht="12.75">
      <c r="A61" s="29"/>
      <c r="B61" s="45"/>
      <c r="C61" s="45"/>
      <c r="D61" s="45"/>
      <c r="E61" s="45"/>
      <c r="F61" s="45"/>
      <c r="G61" s="45"/>
      <c r="H61" s="25"/>
    </row>
    <row r="62" spans="1:8" ht="12.75">
      <c r="A62" s="44" t="s">
        <v>396</v>
      </c>
      <c r="B62" s="45"/>
      <c r="C62" s="45"/>
      <c r="D62" s="45"/>
      <c r="E62" s="45"/>
      <c r="F62" s="45"/>
      <c r="G62" s="45"/>
      <c r="H62" s="25"/>
    </row>
    <row r="63" spans="1:8" ht="13.5" thickBot="1">
      <c r="A63" s="45"/>
      <c r="B63" s="44" t="s">
        <v>155</v>
      </c>
      <c r="C63" s="99"/>
      <c r="D63" s="99"/>
      <c r="E63" s="99"/>
      <c r="F63" s="99"/>
      <c r="G63" s="99"/>
      <c r="H63" s="39"/>
    </row>
    <row r="64" spans="1:8" ht="12.75">
      <c r="A64" s="45" t="s">
        <v>399</v>
      </c>
      <c r="B64" s="75" t="s">
        <v>156</v>
      </c>
      <c r="C64" s="75" t="s">
        <v>157</v>
      </c>
      <c r="D64" s="75" t="s">
        <v>83</v>
      </c>
      <c r="E64" s="75" t="s">
        <v>158</v>
      </c>
      <c r="F64" s="75" t="s">
        <v>159</v>
      </c>
      <c r="G64" s="75" t="s">
        <v>160</v>
      </c>
      <c r="H64" s="12" t="s">
        <v>161</v>
      </c>
    </row>
    <row r="65" spans="1:8" ht="12.75">
      <c r="A65" s="45" t="s">
        <v>364</v>
      </c>
      <c r="B65" s="100" t="s">
        <v>165</v>
      </c>
      <c r="C65" s="100">
        <v>1.2422222222222103</v>
      </c>
      <c r="D65" s="100">
        <v>2</v>
      </c>
      <c r="E65" s="100">
        <v>0.6211111111111052</v>
      </c>
      <c r="F65" s="100">
        <v>10.54716981132049</v>
      </c>
      <c r="G65" s="100">
        <v>0.010859705307128665</v>
      </c>
      <c r="H65" s="34">
        <v>5.14324938194477</v>
      </c>
    </row>
    <row r="66" spans="1:8" ht="12.75">
      <c r="A66" s="45" t="s">
        <v>334</v>
      </c>
      <c r="B66" s="100" t="s">
        <v>166</v>
      </c>
      <c r="C66" s="100">
        <v>0.35333333333333883</v>
      </c>
      <c r="D66" s="100">
        <v>6</v>
      </c>
      <c r="E66" s="100">
        <v>0.0588888888888898</v>
      </c>
      <c r="F66" s="100"/>
      <c r="G66" s="100"/>
      <c r="H66" s="34"/>
    </row>
    <row r="67" spans="2:8" ht="12.75">
      <c r="B67" s="100"/>
      <c r="C67" s="100"/>
      <c r="D67" s="100"/>
      <c r="E67" s="100"/>
      <c r="F67" s="100"/>
      <c r="G67" s="100"/>
      <c r="H67" s="34"/>
    </row>
    <row r="68" spans="1:8" ht="13.5" thickBot="1">
      <c r="A68" s="29" t="s">
        <v>332</v>
      </c>
      <c r="B68" s="101" t="s">
        <v>162</v>
      </c>
      <c r="C68" s="101">
        <v>1.5955555555555492</v>
      </c>
      <c r="D68" s="101">
        <v>8</v>
      </c>
      <c r="E68" s="101"/>
      <c r="F68" s="101"/>
      <c r="G68" s="101"/>
      <c r="H68" s="40"/>
    </row>
    <row r="69" spans="1:15" ht="12.75">
      <c r="A69" s="25" t="s">
        <v>335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1" ht="12.75">
      <c r="A71" s="116" t="s">
        <v>336</v>
      </c>
    </row>
    <row r="72" ht="13.5" thickBot="1"/>
    <row r="73" spans="1:5" ht="12.75">
      <c r="A73" s="30" t="s">
        <v>342</v>
      </c>
      <c r="B73" s="102" t="s">
        <v>171</v>
      </c>
      <c r="C73" s="62" t="s">
        <v>131</v>
      </c>
      <c r="D73" s="62" t="s">
        <v>132</v>
      </c>
      <c r="E73" s="81" t="s">
        <v>133</v>
      </c>
    </row>
    <row r="74" spans="1:5" ht="12.75">
      <c r="A74" s="30" t="s">
        <v>337</v>
      </c>
      <c r="B74" s="59"/>
      <c r="C74" s="32"/>
      <c r="D74" s="32"/>
      <c r="E74" s="56"/>
    </row>
    <row r="75" spans="1:5" ht="12.75">
      <c r="A75" s="30" t="s">
        <v>338</v>
      </c>
      <c r="B75" s="72" t="s">
        <v>172</v>
      </c>
      <c r="C75" s="30"/>
      <c r="D75" s="30"/>
      <c r="E75" s="58"/>
    </row>
    <row r="76" spans="1:5" ht="12.75">
      <c r="A76" s="30" t="s">
        <v>339</v>
      </c>
      <c r="B76" s="72" t="s">
        <v>131</v>
      </c>
      <c r="C76" s="37">
        <v>3.5</v>
      </c>
      <c r="D76" s="37">
        <v>3.2</v>
      </c>
      <c r="E76" s="82">
        <v>2.7</v>
      </c>
    </row>
    <row r="77" spans="1:5" ht="12.75">
      <c r="A77" s="30" t="s">
        <v>340</v>
      </c>
      <c r="B77" s="72" t="s">
        <v>132</v>
      </c>
      <c r="C77" s="37">
        <v>3.4</v>
      </c>
      <c r="D77" s="38">
        <v>3</v>
      </c>
      <c r="E77" s="82">
        <v>2.5</v>
      </c>
    </row>
    <row r="78" spans="1:5" ht="13.5" thickBot="1">
      <c r="A78" s="30" t="s">
        <v>341</v>
      </c>
      <c r="B78" s="103" t="s">
        <v>133</v>
      </c>
      <c r="C78" s="104">
        <v>3.1</v>
      </c>
      <c r="D78" s="104">
        <v>2.8</v>
      </c>
      <c r="E78" s="84">
        <v>2.1</v>
      </c>
    </row>
    <row r="79" spans="1:5" ht="12.75">
      <c r="A79" s="30"/>
      <c r="B79" s="30"/>
      <c r="C79" s="30"/>
      <c r="D79" s="30"/>
      <c r="E79" s="30"/>
    </row>
    <row r="80" spans="1:5" ht="12.75">
      <c r="A80" s="30"/>
      <c r="B80" s="32" t="s">
        <v>343</v>
      </c>
      <c r="C80" s="30"/>
      <c r="D80" s="30"/>
      <c r="E80" s="30"/>
    </row>
    <row r="81" spans="1:5" ht="12.75">
      <c r="A81" s="30"/>
      <c r="E81" s="30"/>
    </row>
    <row r="82" spans="1:5" ht="12.75">
      <c r="A82" s="30"/>
      <c r="B82" s="30"/>
      <c r="C82" s="30"/>
      <c r="D82" s="30"/>
      <c r="E82" s="30"/>
    </row>
    <row r="83" spans="1:5" ht="12.75">
      <c r="A83" s="30"/>
      <c r="B83" s="30"/>
      <c r="C83" s="30"/>
      <c r="D83" s="30"/>
      <c r="E83" s="30"/>
    </row>
    <row r="84" spans="1:5" ht="12.75">
      <c r="A84" s="30"/>
      <c r="B84" s="30"/>
      <c r="C84" s="30"/>
      <c r="D84" s="30"/>
      <c r="E84" s="30"/>
    </row>
    <row r="85" spans="1:5" ht="12.75">
      <c r="A85" s="30"/>
      <c r="B85" s="30"/>
      <c r="C85" s="30"/>
      <c r="D85" s="30"/>
      <c r="E85" s="30"/>
    </row>
    <row r="86" spans="1:5" ht="12.75">
      <c r="A86" s="30"/>
      <c r="B86" s="30"/>
      <c r="C86" s="30"/>
      <c r="D86" s="30"/>
      <c r="E86" s="30"/>
    </row>
    <row r="87" spans="1:5" ht="12.75">
      <c r="A87" s="30"/>
      <c r="B87" s="30"/>
      <c r="C87" s="30"/>
      <c r="D87" s="30"/>
      <c r="E87" s="30"/>
    </row>
    <row r="88" spans="1:5" ht="12.75">
      <c r="A88" s="30"/>
      <c r="B88" s="30"/>
      <c r="C88" s="30"/>
      <c r="D88" s="30"/>
      <c r="E88" s="30"/>
    </row>
    <row r="89" spans="1:5" ht="12.75">
      <c r="A89" s="30"/>
      <c r="B89" s="30"/>
      <c r="C89" s="30"/>
      <c r="D89" s="30"/>
      <c r="E89" s="30"/>
    </row>
    <row r="90" spans="1:5" ht="12.75">
      <c r="A90" s="30"/>
      <c r="B90" s="30"/>
      <c r="C90" s="30"/>
      <c r="D90" s="30"/>
      <c r="E90" s="30"/>
    </row>
    <row r="91" spans="1:5" ht="12.75">
      <c r="A91" s="30"/>
      <c r="B91" s="30"/>
      <c r="C91" s="30"/>
      <c r="D91" s="30"/>
      <c r="E91" s="30"/>
    </row>
    <row r="92" spans="1:5" ht="12.75">
      <c r="A92" s="30"/>
      <c r="B92" s="30"/>
      <c r="C92" s="30"/>
      <c r="D92" s="30"/>
      <c r="E92" s="30"/>
    </row>
    <row r="93" spans="1:5" ht="12.75">
      <c r="A93" s="30"/>
      <c r="B93" s="30"/>
      <c r="C93" s="30"/>
      <c r="D93" s="30"/>
      <c r="E93" s="30"/>
    </row>
    <row r="94" spans="1:5" ht="12.75">
      <c r="A94" s="30"/>
      <c r="B94" s="30"/>
      <c r="C94" s="30"/>
      <c r="D94" s="30"/>
      <c r="E94" s="30"/>
    </row>
    <row r="95" spans="1:5" ht="12.75">
      <c r="A95" s="30"/>
      <c r="B95" s="30"/>
      <c r="C95" s="30"/>
      <c r="D95" s="30"/>
      <c r="E95" s="30"/>
    </row>
    <row r="96" spans="1:5" ht="12.75">
      <c r="A96" s="32" t="s">
        <v>379</v>
      </c>
      <c r="B96" s="30"/>
      <c r="C96" s="30"/>
      <c r="D96" s="30"/>
      <c r="E96" s="30"/>
    </row>
    <row r="97" spans="1:5" ht="12.75">
      <c r="A97" s="30"/>
      <c r="B97" s="30"/>
      <c r="C97" s="30"/>
      <c r="D97" s="30"/>
      <c r="E97" s="30"/>
    </row>
    <row r="98" spans="1:5" ht="12.75">
      <c r="A98" s="30"/>
      <c r="B98" s="30"/>
      <c r="C98" s="30"/>
      <c r="D98" s="30"/>
      <c r="E98" s="30"/>
    </row>
    <row r="99" spans="1:5" ht="12.75">
      <c r="A99" s="30"/>
      <c r="B99" s="30"/>
      <c r="C99" s="30"/>
      <c r="D99" s="30"/>
      <c r="E99" s="30"/>
    </row>
    <row r="100" spans="1:5" ht="12.75">
      <c r="A100" s="30"/>
      <c r="B100" s="30"/>
      <c r="C100" s="30"/>
      <c r="D100" s="30"/>
      <c r="E100" s="30"/>
    </row>
    <row r="101" spans="1:5" ht="12.75">
      <c r="A101" s="30"/>
      <c r="B101" s="30"/>
      <c r="C101" s="30"/>
      <c r="D101" s="30"/>
      <c r="E101" s="30"/>
    </row>
    <row r="102" spans="1:5" ht="12.75">
      <c r="A102" s="30"/>
      <c r="B102" s="30"/>
      <c r="C102" s="30"/>
      <c r="D102" s="30"/>
      <c r="E102" s="30"/>
    </row>
    <row r="103" spans="1:5" ht="12.75">
      <c r="A103" s="30"/>
      <c r="B103" s="30"/>
      <c r="C103" s="30"/>
      <c r="D103" s="30"/>
      <c r="E103" s="30"/>
    </row>
    <row r="104" spans="1:5" ht="12.75">
      <c r="A104" s="30"/>
      <c r="B104" s="30"/>
      <c r="C104" s="30"/>
      <c r="D104" s="30"/>
      <c r="E104" s="30"/>
    </row>
    <row r="105" spans="1:8" ht="12.75">
      <c r="A105" s="44" t="s">
        <v>400</v>
      </c>
      <c r="B105" s="44" t="s">
        <v>173</v>
      </c>
      <c r="C105" s="45"/>
      <c r="D105" s="45"/>
      <c r="E105" s="45"/>
      <c r="F105" s="45"/>
      <c r="G105" s="45"/>
      <c r="H105" s="45"/>
    </row>
    <row r="106" spans="1:8" ht="13.5" thickBot="1">
      <c r="A106" s="45"/>
      <c r="B106" s="45"/>
      <c r="C106" s="45"/>
      <c r="D106" s="45"/>
      <c r="E106" s="45"/>
      <c r="F106" s="45"/>
      <c r="G106" s="45"/>
      <c r="H106" s="45"/>
    </row>
    <row r="107" spans="1:8" ht="12.75">
      <c r="A107" s="45"/>
      <c r="B107" s="75" t="s">
        <v>148</v>
      </c>
      <c r="C107" s="75" t="s">
        <v>149</v>
      </c>
      <c r="D107" s="75" t="s">
        <v>150</v>
      </c>
      <c r="E107" s="75" t="s">
        <v>151</v>
      </c>
      <c r="F107" s="74" t="s">
        <v>81</v>
      </c>
      <c r="G107" s="45"/>
      <c r="H107" s="45"/>
    </row>
    <row r="108" spans="1:8" ht="12.75">
      <c r="A108" s="44" t="s">
        <v>167</v>
      </c>
      <c r="B108" s="50" t="s">
        <v>177</v>
      </c>
      <c r="C108" s="50">
        <v>3</v>
      </c>
      <c r="D108" s="50">
        <v>9.4</v>
      </c>
      <c r="E108" s="50">
        <v>3.1333333333333333</v>
      </c>
      <c r="F108" s="50">
        <v>0.16333333333333222</v>
      </c>
      <c r="G108" s="45"/>
      <c r="H108" s="45"/>
    </row>
    <row r="109" spans="1:8" ht="12.75">
      <c r="A109" s="45" t="s">
        <v>180</v>
      </c>
      <c r="B109" s="50" t="s">
        <v>178</v>
      </c>
      <c r="C109" s="50">
        <v>3</v>
      </c>
      <c r="D109" s="50">
        <v>8.9</v>
      </c>
      <c r="E109" s="50">
        <v>2.966666666666667</v>
      </c>
      <c r="F109" s="50">
        <v>0.20333333333333137</v>
      </c>
      <c r="G109" s="45"/>
      <c r="H109" s="45"/>
    </row>
    <row r="110" spans="1:8" ht="12.75">
      <c r="A110" s="45" t="s">
        <v>344</v>
      </c>
      <c r="B110" s="50" t="s">
        <v>179</v>
      </c>
      <c r="C110" s="50">
        <v>3</v>
      </c>
      <c r="D110" s="50">
        <v>8</v>
      </c>
      <c r="E110" s="50">
        <v>2.6666666666666665</v>
      </c>
      <c r="F110" s="50">
        <v>0.26333333333333364</v>
      </c>
      <c r="G110" s="45"/>
      <c r="H110" s="45"/>
    </row>
    <row r="111" spans="1:8" ht="12.75">
      <c r="A111" s="45"/>
      <c r="B111" s="50"/>
      <c r="C111" s="50"/>
      <c r="D111" s="50"/>
      <c r="E111" s="50"/>
      <c r="F111" s="50"/>
      <c r="G111" s="45"/>
      <c r="H111" s="45"/>
    </row>
    <row r="112" spans="1:8" ht="12.75">
      <c r="A112" s="44" t="s">
        <v>167</v>
      </c>
      <c r="B112" s="50" t="s">
        <v>152</v>
      </c>
      <c r="C112" s="50">
        <v>3</v>
      </c>
      <c r="D112" s="50">
        <v>10</v>
      </c>
      <c r="E112" s="50">
        <v>3.3333333333333335</v>
      </c>
      <c r="F112" s="50">
        <v>0.043333333333333</v>
      </c>
      <c r="G112" s="45"/>
      <c r="H112" s="45"/>
    </row>
    <row r="113" spans="1:8" ht="12.75">
      <c r="A113" s="45" t="s">
        <v>181</v>
      </c>
      <c r="B113" s="50" t="s">
        <v>153</v>
      </c>
      <c r="C113" s="50">
        <v>3</v>
      </c>
      <c r="D113" s="50">
        <v>9</v>
      </c>
      <c r="E113" s="50">
        <v>3</v>
      </c>
      <c r="F113" s="50">
        <v>0.040000000000000924</v>
      </c>
      <c r="G113" s="45"/>
      <c r="H113" s="45"/>
    </row>
    <row r="114" spans="1:8" ht="13.5" thickBot="1">
      <c r="A114" s="45" t="s">
        <v>182</v>
      </c>
      <c r="B114" s="52" t="s">
        <v>154</v>
      </c>
      <c r="C114" s="52">
        <v>3</v>
      </c>
      <c r="D114" s="52">
        <v>7.3</v>
      </c>
      <c r="E114" s="52">
        <v>2.4333333333333336</v>
      </c>
      <c r="F114" s="52">
        <v>0.09333333333333194</v>
      </c>
      <c r="G114" s="45"/>
      <c r="H114" s="45"/>
    </row>
    <row r="115" spans="1:8" ht="12.75">
      <c r="A115" s="45"/>
      <c r="B115" s="45"/>
      <c r="C115" s="45"/>
      <c r="D115" s="45"/>
      <c r="E115" s="45"/>
      <c r="F115" s="45"/>
      <c r="G115" s="45"/>
      <c r="H115" s="45"/>
    </row>
    <row r="116" spans="1:8" ht="12.75">
      <c r="A116" s="45"/>
      <c r="B116" s="45"/>
      <c r="C116" s="45"/>
      <c r="D116" s="45"/>
      <c r="E116" s="45"/>
      <c r="F116" s="45"/>
      <c r="G116" s="45"/>
      <c r="H116" s="45"/>
    </row>
    <row r="117" spans="1:8" ht="13.5" thickBot="1">
      <c r="A117" s="45"/>
      <c r="B117" s="45" t="s">
        <v>155</v>
      </c>
      <c r="C117" s="45"/>
      <c r="D117" s="45"/>
      <c r="E117" s="45"/>
      <c r="F117" s="45"/>
      <c r="G117" s="45"/>
      <c r="H117" s="45"/>
    </row>
    <row r="118" spans="1:8" ht="12.75">
      <c r="A118" s="44" t="s">
        <v>401</v>
      </c>
      <c r="B118" s="75" t="s">
        <v>156</v>
      </c>
      <c r="C118" s="75" t="s">
        <v>157</v>
      </c>
      <c r="D118" s="75" t="s">
        <v>83</v>
      </c>
      <c r="E118" s="75" t="s">
        <v>158</v>
      </c>
      <c r="F118" s="74" t="s">
        <v>159</v>
      </c>
      <c r="G118" s="74" t="s">
        <v>160</v>
      </c>
      <c r="H118" s="74" t="s">
        <v>161</v>
      </c>
    </row>
    <row r="119" spans="1:8" ht="12.75">
      <c r="A119" s="45" t="s">
        <v>183</v>
      </c>
      <c r="B119" s="50" t="s">
        <v>174</v>
      </c>
      <c r="C119" s="50">
        <v>0.33555555555554406</v>
      </c>
      <c r="D119" s="50">
        <v>2</v>
      </c>
      <c r="E119" s="50">
        <v>0.16777777777777203</v>
      </c>
      <c r="F119" s="50">
        <v>37.74999999996263</v>
      </c>
      <c r="G119" s="50">
        <v>0.0025315454293972414</v>
      </c>
      <c r="H119" s="50">
        <v>6.944276265130611</v>
      </c>
    </row>
    <row r="120" spans="2:8" ht="12.75">
      <c r="B120" s="50" t="s">
        <v>175</v>
      </c>
      <c r="C120" s="50">
        <v>1.2422222222221961</v>
      </c>
      <c r="D120" s="50">
        <v>2</v>
      </c>
      <c r="E120" s="50">
        <v>0.6211111111110981</v>
      </c>
      <c r="F120" s="50">
        <v>139.74999999986352</v>
      </c>
      <c r="G120" s="50">
        <v>0.0001990736852601321</v>
      </c>
      <c r="H120" s="50">
        <v>6.944276265130611</v>
      </c>
    </row>
    <row r="121" spans="2:8" ht="12.75">
      <c r="B121" s="50" t="s">
        <v>176</v>
      </c>
      <c r="C121" s="50">
        <v>0.017777777777794768</v>
      </c>
      <c r="D121" s="50">
        <v>4</v>
      </c>
      <c r="E121" s="50">
        <v>0.004444444444448692</v>
      </c>
      <c r="F121" s="50"/>
      <c r="G121" s="50"/>
      <c r="H121" s="50"/>
    </row>
    <row r="122" spans="2:8" ht="12.75">
      <c r="B122" s="50"/>
      <c r="C122" s="50"/>
      <c r="D122" s="50"/>
      <c r="E122" s="50"/>
      <c r="F122" s="50"/>
      <c r="G122" s="50"/>
      <c r="H122" s="50"/>
    </row>
    <row r="123" spans="2:8" ht="13.5" thickBot="1">
      <c r="B123" s="52" t="s">
        <v>162</v>
      </c>
      <c r="C123" s="52">
        <v>1.595555555555535</v>
      </c>
      <c r="D123" s="52">
        <v>8</v>
      </c>
      <c r="E123" s="52"/>
      <c r="F123" s="52"/>
      <c r="G123" s="52"/>
      <c r="H123" s="52"/>
    </row>
    <row r="127" spans="1:2" ht="12.75">
      <c r="A127" s="118" t="s">
        <v>417</v>
      </c>
      <c r="B127" s="119"/>
    </row>
    <row r="129" ht="12.75">
      <c r="A129" t="s">
        <v>367</v>
      </c>
    </row>
    <row r="130" ht="12.75">
      <c r="A130" t="s">
        <v>185</v>
      </c>
    </row>
    <row r="131" spans="2:3" ht="12.75">
      <c r="B131" s="3" t="s">
        <v>194</v>
      </c>
      <c r="C131" s="3"/>
    </row>
    <row r="132" spans="2:3" ht="12.75">
      <c r="B132" s="3" t="s">
        <v>347</v>
      </c>
      <c r="C132" s="3"/>
    </row>
    <row r="133" ht="13.5" thickBot="1"/>
    <row r="134" spans="2:6" ht="12.75">
      <c r="B134" s="70"/>
      <c r="C134" s="105" t="s">
        <v>186</v>
      </c>
      <c r="D134" s="105"/>
      <c r="E134" s="105"/>
      <c r="F134" s="55"/>
    </row>
    <row r="135" spans="2:6" ht="12.75">
      <c r="B135" s="59"/>
      <c r="C135" s="31" t="s">
        <v>188</v>
      </c>
      <c r="D135" s="37" t="s">
        <v>189</v>
      </c>
      <c r="E135" s="37" t="s">
        <v>190</v>
      </c>
      <c r="F135" s="73" t="s">
        <v>162</v>
      </c>
    </row>
    <row r="136" spans="2:6" ht="12.75">
      <c r="B136" s="72" t="s">
        <v>191</v>
      </c>
      <c r="C136" s="30"/>
      <c r="D136" s="30"/>
      <c r="E136" s="30"/>
      <c r="F136" s="82"/>
    </row>
    <row r="137" spans="2:6" ht="12.75">
      <c r="B137" s="57" t="s">
        <v>348</v>
      </c>
      <c r="C137" s="30"/>
      <c r="D137" s="37">
        <v>15</v>
      </c>
      <c r="E137" s="37">
        <v>5</v>
      </c>
      <c r="F137" s="82">
        <v>20</v>
      </c>
    </row>
    <row r="138" spans="2:6" ht="12.75">
      <c r="B138" s="57" t="s">
        <v>192</v>
      </c>
      <c r="C138" s="30"/>
      <c r="D138" s="106">
        <v>5</v>
      </c>
      <c r="E138" s="106">
        <v>25</v>
      </c>
      <c r="F138" s="107">
        <v>30</v>
      </c>
    </row>
    <row r="139" spans="2:6" ht="13.5" thickBot="1">
      <c r="B139" s="103" t="s">
        <v>162</v>
      </c>
      <c r="C139" s="77"/>
      <c r="D139" s="104">
        <v>20</v>
      </c>
      <c r="E139" s="104">
        <v>30</v>
      </c>
      <c r="F139" s="84">
        <v>50</v>
      </c>
    </row>
    <row r="141" spans="2:5" ht="12.75">
      <c r="B141" s="3" t="s">
        <v>195</v>
      </c>
      <c r="C141" s="3"/>
      <c r="D141" s="3"/>
      <c r="E141" s="3"/>
    </row>
    <row r="142" spans="2:5" ht="13.5" thickBot="1">
      <c r="B142" s="3"/>
      <c r="C142" s="3"/>
      <c r="D142" s="3"/>
      <c r="E142" s="3"/>
    </row>
    <row r="143" spans="2:6" ht="12.75">
      <c r="B143" s="70"/>
      <c r="C143" s="105" t="s">
        <v>187</v>
      </c>
      <c r="D143" s="105"/>
      <c r="E143" s="105"/>
      <c r="F143" s="55"/>
    </row>
    <row r="144" spans="2:6" ht="12.75">
      <c r="B144" s="59"/>
      <c r="C144" s="31" t="s">
        <v>188</v>
      </c>
      <c r="D144" s="37" t="s">
        <v>189</v>
      </c>
      <c r="E144" s="37" t="s">
        <v>190</v>
      </c>
      <c r="F144" s="58"/>
    </row>
    <row r="145" spans="1:6" ht="12.75">
      <c r="A145" s="3" t="s">
        <v>98</v>
      </c>
      <c r="B145" s="72" t="s">
        <v>191</v>
      </c>
      <c r="C145" s="30"/>
      <c r="D145" s="30"/>
      <c r="E145" s="30"/>
      <c r="F145" s="58"/>
    </row>
    <row r="146" spans="2:6" ht="12.75">
      <c r="B146" s="57" t="s">
        <v>349</v>
      </c>
      <c r="C146" s="30"/>
      <c r="D146" s="37"/>
      <c r="E146" s="37"/>
      <c r="F146" s="58"/>
    </row>
    <row r="147" spans="2:6" ht="13.5" thickBot="1">
      <c r="B147" s="83" t="s">
        <v>192</v>
      </c>
      <c r="C147" s="77"/>
      <c r="D147" s="108"/>
      <c r="E147" s="108"/>
      <c r="F147" s="61"/>
    </row>
    <row r="148" spans="2:5" ht="12.75">
      <c r="B148" s="1"/>
      <c r="D148" s="1"/>
      <c r="E148" s="1"/>
    </row>
    <row r="149" ht="12.75">
      <c r="A149" s="21" t="s">
        <v>350</v>
      </c>
    </row>
    <row r="152" ht="13.5" thickBot="1">
      <c r="A152" s="3" t="s">
        <v>107</v>
      </c>
    </row>
    <row r="153" spans="2:6" ht="12.75">
      <c r="B153" s="70"/>
      <c r="C153" s="105" t="s">
        <v>186</v>
      </c>
      <c r="D153" s="105"/>
      <c r="E153" s="105"/>
      <c r="F153" s="55"/>
    </row>
    <row r="154" spans="2:6" ht="12.75">
      <c r="B154" s="59"/>
      <c r="C154" s="31" t="s">
        <v>188</v>
      </c>
      <c r="D154" s="37" t="s">
        <v>189</v>
      </c>
      <c r="E154" s="37" t="s">
        <v>190</v>
      </c>
      <c r="F154" s="73" t="s">
        <v>162</v>
      </c>
    </row>
    <row r="155" spans="2:6" ht="12.75">
      <c r="B155" s="72" t="s">
        <v>191</v>
      </c>
      <c r="C155" s="30"/>
      <c r="D155" s="30"/>
      <c r="E155" s="30"/>
      <c r="F155" s="82"/>
    </row>
    <row r="156" spans="2:6" ht="12.75">
      <c r="B156" s="57" t="s">
        <v>348</v>
      </c>
      <c r="C156" s="30"/>
      <c r="D156" s="37">
        <v>15</v>
      </c>
      <c r="E156" s="37">
        <v>5</v>
      </c>
      <c r="F156" s="82">
        <v>20</v>
      </c>
    </row>
    <row r="157" spans="2:6" ht="12.75">
      <c r="B157" s="57" t="s">
        <v>192</v>
      </c>
      <c r="C157" s="30"/>
      <c r="D157" s="106">
        <v>5</v>
      </c>
      <c r="E157" s="106">
        <v>25</v>
      </c>
      <c r="F157" s="107">
        <v>30</v>
      </c>
    </row>
    <row r="158" spans="2:6" ht="13.5" thickBot="1">
      <c r="B158" s="103" t="s">
        <v>162</v>
      </c>
      <c r="C158" s="77"/>
      <c r="D158" s="104">
        <v>20</v>
      </c>
      <c r="E158" s="104">
        <v>30</v>
      </c>
      <c r="F158" s="84">
        <v>50</v>
      </c>
    </row>
    <row r="160" spans="2:5" ht="12.75">
      <c r="B160" s="3"/>
      <c r="C160" s="3"/>
      <c r="D160" s="3"/>
      <c r="E160" s="3"/>
    </row>
    <row r="161" spans="1:5" ht="12.75">
      <c r="A161" s="44" t="s">
        <v>402</v>
      </c>
      <c r="B161" s="44"/>
      <c r="C161" s="44" t="s">
        <v>187</v>
      </c>
      <c r="D161" s="44"/>
      <c r="E161" s="44"/>
    </row>
    <row r="162" spans="1:5" ht="12.75">
      <c r="A162" s="45" t="s">
        <v>353</v>
      </c>
      <c r="B162" s="47"/>
      <c r="C162" s="46" t="s">
        <v>188</v>
      </c>
      <c r="D162" s="47" t="s">
        <v>189</v>
      </c>
      <c r="E162" s="47" t="s">
        <v>190</v>
      </c>
    </row>
    <row r="163" spans="1:5" ht="12.75">
      <c r="A163" s="45" t="s">
        <v>352</v>
      </c>
      <c r="B163" s="46" t="s">
        <v>191</v>
      </c>
      <c r="C163" s="47"/>
      <c r="D163" s="47"/>
      <c r="E163" s="47"/>
    </row>
    <row r="164" spans="2:5" ht="12.75">
      <c r="B164" s="47" t="s">
        <v>348</v>
      </c>
      <c r="C164" s="45"/>
      <c r="D164" s="47">
        <f>F156*D158/F158</f>
        <v>8</v>
      </c>
      <c r="E164" s="47">
        <f>F156*E158/F158</f>
        <v>12</v>
      </c>
    </row>
    <row r="165" spans="2:5" ht="12.75">
      <c r="B165" s="47" t="s">
        <v>192</v>
      </c>
      <c r="C165" s="45"/>
      <c r="D165" s="47">
        <f>F157*D158/F158</f>
        <v>12</v>
      </c>
      <c r="E165" s="47">
        <f>F157*E158/F158</f>
        <v>18</v>
      </c>
    </row>
    <row r="167" spans="1:3" ht="12.75">
      <c r="A167" s="21" t="s">
        <v>351</v>
      </c>
      <c r="B167" s="47">
        <f>CHITEST(D156:E157,D164:E165)</f>
        <v>3.7107388769488365E-05</v>
      </c>
      <c r="C167" s="109" t="s">
        <v>193</v>
      </c>
    </row>
  </sheetData>
  <sheetProtection/>
  <hyperlinks>
    <hyperlink ref="A2" r:id="rId1" display="Directions are in Answers 9 of Quick Statistics Using Microsoft (TM) Excel"/>
  </hyperlinks>
  <printOptions/>
  <pageMargins left="0.5" right="0.5" top="0.5" bottom="0" header="0.5" footer="0.5"/>
  <pageSetup fitToHeight="1" fitToWidth="1" horizontalDpi="204" verticalDpi="20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8.00390625" style="0" customWidth="1"/>
    <col min="3" max="3" width="9.421875" style="0" customWidth="1"/>
    <col min="4" max="5" width="7.421875" style="0" customWidth="1"/>
    <col min="6" max="6" width="13.140625" style="0" customWidth="1"/>
    <col min="7" max="7" width="9.7109375" style="0" customWidth="1"/>
  </cols>
  <sheetData>
    <row r="1" ht="12.75">
      <c r="A1" s="41" t="s">
        <v>198</v>
      </c>
    </row>
    <row r="3" ht="12.75">
      <c r="A3" s="42" t="s">
        <v>414</v>
      </c>
    </row>
    <row r="5" ht="12.75">
      <c r="A5" s="116" t="s">
        <v>233</v>
      </c>
    </row>
    <row r="6" ht="13.5" thickBot="1">
      <c r="A6" s="116" t="s">
        <v>354</v>
      </c>
    </row>
    <row r="7" spans="1:4" ht="12.75">
      <c r="A7" s="2"/>
      <c r="C7" s="54" t="s">
        <v>203</v>
      </c>
      <c r="D7" s="81" t="s">
        <v>188</v>
      </c>
    </row>
    <row r="8" spans="1:4" ht="12.75">
      <c r="A8" t="s">
        <v>246</v>
      </c>
      <c r="C8" s="57">
        <v>3</v>
      </c>
      <c r="D8" s="110">
        <v>3</v>
      </c>
    </row>
    <row r="9" spans="1:4" ht="12.75">
      <c r="A9" t="s">
        <v>234</v>
      </c>
      <c r="C9" s="57">
        <v>2</v>
      </c>
      <c r="D9" s="110">
        <v>2</v>
      </c>
    </row>
    <row r="10" spans="3:4" ht="12.75">
      <c r="C10" s="57">
        <v>6</v>
      </c>
      <c r="D10" s="82">
        <v>3.8</v>
      </c>
    </row>
    <row r="11" spans="1:4" ht="12.75">
      <c r="A11" s="3" t="s">
        <v>242</v>
      </c>
      <c r="C11" s="57">
        <v>3</v>
      </c>
      <c r="D11" s="82">
        <v>2.6</v>
      </c>
    </row>
    <row r="12" spans="1:4" ht="12.75">
      <c r="A12" s="3" t="s">
        <v>199</v>
      </c>
      <c r="C12" s="57">
        <v>4</v>
      </c>
      <c r="D12" s="82">
        <v>3.2</v>
      </c>
    </row>
    <row r="13" spans="1:4" ht="12.75">
      <c r="A13" s="3" t="s">
        <v>200</v>
      </c>
      <c r="C13" s="57">
        <v>8</v>
      </c>
      <c r="D13" s="82">
        <v>3.7</v>
      </c>
    </row>
    <row r="14" spans="1:4" ht="12.75">
      <c r="A14" s="3" t="s">
        <v>201</v>
      </c>
      <c r="C14" s="57">
        <v>2</v>
      </c>
      <c r="D14" s="82">
        <v>2.1</v>
      </c>
    </row>
    <row r="15" spans="1:4" ht="13.5" thickBot="1">
      <c r="A15" s="3" t="s">
        <v>243</v>
      </c>
      <c r="C15" s="83">
        <v>3</v>
      </c>
      <c r="D15" s="84">
        <v>2.8</v>
      </c>
    </row>
    <row r="16" ht="12.75">
      <c r="A16" s="3" t="s">
        <v>212</v>
      </c>
    </row>
    <row r="17" ht="12.75">
      <c r="A17" s="3" t="s">
        <v>202</v>
      </c>
    </row>
    <row r="18" spans="1:2" ht="12.75">
      <c r="A18" s="3" t="s">
        <v>215</v>
      </c>
      <c r="B18" s="3" t="s">
        <v>404</v>
      </c>
    </row>
    <row r="35" ht="12.75">
      <c r="B35" s="3" t="s">
        <v>244</v>
      </c>
    </row>
    <row r="36" spans="1:2" ht="12.75">
      <c r="A36" s="3" t="s">
        <v>379</v>
      </c>
      <c r="B36" s="3" t="s">
        <v>245</v>
      </c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1:4" ht="12.75">
      <c r="A56" s="21" t="s">
        <v>365</v>
      </c>
      <c r="B56" s="3"/>
      <c r="C56" s="3"/>
      <c r="D56" s="3"/>
    </row>
    <row r="57" spans="2:4" ht="12.75">
      <c r="B57" s="3"/>
      <c r="C57" s="3"/>
      <c r="D57" s="3"/>
    </row>
    <row r="58" spans="3:4" ht="12.75">
      <c r="C58" s="3"/>
      <c r="D58" s="3"/>
    </row>
    <row r="59" spans="2:7" ht="12.75">
      <c r="B59" s="4"/>
      <c r="C59" s="4"/>
      <c r="D59" s="4"/>
      <c r="E59" s="4"/>
      <c r="F59" s="4"/>
      <c r="G59" s="4"/>
    </row>
    <row r="60" spans="1:7" ht="12.75">
      <c r="A60" s="3" t="s">
        <v>209</v>
      </c>
      <c r="B60" s="4"/>
      <c r="C60" s="4"/>
      <c r="D60" s="4"/>
      <c r="E60" s="4"/>
      <c r="F60" s="4"/>
      <c r="G60" s="4"/>
    </row>
    <row r="61" spans="2:7" ht="12.75">
      <c r="B61" s="4"/>
      <c r="C61" s="4"/>
      <c r="D61" s="4"/>
      <c r="E61" s="4"/>
      <c r="F61" s="4"/>
      <c r="G61" s="4"/>
    </row>
    <row r="62" spans="2:7" ht="12.75">
      <c r="B62" s="4"/>
      <c r="C62" s="4"/>
      <c r="D62" s="4"/>
      <c r="E62" s="4"/>
      <c r="F62" s="4"/>
      <c r="G62" s="4"/>
    </row>
    <row r="63" spans="2:7" ht="12.75">
      <c r="B63" s="4"/>
      <c r="C63" s="4"/>
      <c r="D63" s="4"/>
      <c r="E63" s="4"/>
      <c r="F63" s="4"/>
      <c r="G63" s="4"/>
    </row>
    <row r="64" spans="2:7" ht="12.75">
      <c r="B64" s="4"/>
      <c r="C64" s="4"/>
      <c r="D64" s="4"/>
      <c r="E64" s="4"/>
      <c r="F64" s="4"/>
      <c r="G64" s="4"/>
    </row>
    <row r="65" spans="2:7" ht="12.75">
      <c r="B65" s="4"/>
      <c r="C65" s="4"/>
      <c r="D65" s="4"/>
      <c r="E65" s="4"/>
      <c r="F65" s="4"/>
      <c r="G65" s="4"/>
    </row>
    <row r="66" spans="2:7" ht="12.75">
      <c r="B66" s="4"/>
      <c r="C66" s="4"/>
      <c r="D66" s="4"/>
      <c r="E66" s="4"/>
      <c r="F66" s="4"/>
      <c r="G66" s="4"/>
    </row>
    <row r="67" spans="2:7" ht="12.75">
      <c r="B67" s="4"/>
      <c r="C67" s="4"/>
      <c r="D67" s="4"/>
      <c r="E67" s="4"/>
      <c r="F67" s="4"/>
      <c r="G67" s="4"/>
    </row>
    <row r="68" spans="2:7" ht="12.75">
      <c r="B68" s="4"/>
      <c r="C68" s="4"/>
      <c r="D68" s="4"/>
      <c r="E68" s="4"/>
      <c r="F68" s="4"/>
      <c r="G68" s="4"/>
    </row>
    <row r="76" ht="12.75">
      <c r="A76" s="3"/>
    </row>
    <row r="77" ht="12.75">
      <c r="A77" s="44" t="s">
        <v>403</v>
      </c>
    </row>
    <row r="78" ht="12.75">
      <c r="A78" s="44" t="s">
        <v>267</v>
      </c>
    </row>
    <row r="79" ht="12.75">
      <c r="A79" s="44" t="s">
        <v>210</v>
      </c>
    </row>
    <row r="80" spans="1:8" ht="12.75">
      <c r="A80" s="45" t="s">
        <v>257</v>
      </c>
      <c r="B80" s="45" t="s">
        <v>247</v>
      </c>
      <c r="C80" s="45"/>
      <c r="D80" s="45"/>
      <c r="E80" s="45"/>
      <c r="F80" s="45"/>
      <c r="G80" s="45"/>
      <c r="H80" s="45"/>
    </row>
    <row r="81" spans="1:8" ht="13.5" thickBot="1">
      <c r="A81" s="45" t="s">
        <v>258</v>
      </c>
      <c r="B81" s="45"/>
      <c r="C81" s="45"/>
      <c r="D81" s="45"/>
      <c r="E81" s="45"/>
      <c r="F81" s="45"/>
      <c r="G81" s="45"/>
      <c r="H81" s="45"/>
    </row>
    <row r="82" spans="1:8" ht="12.75">
      <c r="A82" s="44" t="s">
        <v>204</v>
      </c>
      <c r="B82" s="112" t="s">
        <v>248</v>
      </c>
      <c r="C82" s="49"/>
      <c r="D82" s="45"/>
      <c r="E82" s="45"/>
      <c r="F82" s="45"/>
      <c r="G82" s="45"/>
      <c r="H82" s="45"/>
    </row>
    <row r="83" spans="1:8" ht="12.75">
      <c r="A83" s="45" t="s">
        <v>211</v>
      </c>
      <c r="B83" s="50" t="s">
        <v>249</v>
      </c>
      <c r="C83" s="50">
        <v>0.8892726233364242</v>
      </c>
      <c r="D83" s="45"/>
      <c r="E83" s="45"/>
      <c r="F83" s="45"/>
      <c r="G83" s="45"/>
      <c r="H83" s="45"/>
    </row>
    <row r="84" spans="1:8" ht="12.75">
      <c r="A84" s="45" t="s">
        <v>259</v>
      </c>
      <c r="B84" s="50" t="s">
        <v>250</v>
      </c>
      <c r="C84" s="50">
        <v>0.7908057986156458</v>
      </c>
      <c r="D84" s="45"/>
      <c r="E84" s="45"/>
      <c r="F84" s="45"/>
      <c r="G84" s="45"/>
      <c r="H84" s="45"/>
    </row>
    <row r="85" spans="1:8" ht="12.75">
      <c r="A85" s="44" t="s">
        <v>405</v>
      </c>
      <c r="B85" s="50" t="s">
        <v>251</v>
      </c>
      <c r="C85" s="50">
        <v>0.7559400983849202</v>
      </c>
      <c r="D85" s="45"/>
      <c r="E85" s="45"/>
      <c r="F85" s="45"/>
      <c r="G85" s="45"/>
      <c r="H85" s="45"/>
    </row>
    <row r="86" spans="1:8" ht="12.75">
      <c r="A86" s="99" t="s">
        <v>406</v>
      </c>
      <c r="B86" s="50" t="s">
        <v>252</v>
      </c>
      <c r="C86" s="50">
        <v>0.3287608107960096</v>
      </c>
      <c r="D86" s="45"/>
      <c r="E86" s="45"/>
      <c r="F86" s="45"/>
      <c r="G86" s="45"/>
      <c r="H86" s="45"/>
    </row>
    <row r="87" spans="1:19" ht="13.5" thickBot="1">
      <c r="A87" s="44" t="s">
        <v>268</v>
      </c>
      <c r="B87" s="52" t="s">
        <v>60</v>
      </c>
      <c r="C87" s="52">
        <v>8</v>
      </c>
      <c r="D87" s="45"/>
      <c r="E87" s="45"/>
      <c r="F87" s="45"/>
      <c r="G87" s="45"/>
      <c r="H87" s="45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1:19" ht="12.75">
      <c r="A88" s="45" t="s">
        <v>213</v>
      </c>
      <c r="B88" s="45"/>
      <c r="C88" s="45"/>
      <c r="D88" s="45"/>
      <c r="E88" s="45"/>
      <c r="F88" s="45"/>
      <c r="G88" s="45"/>
      <c r="H88" s="45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1:19" ht="13.5" thickBot="1">
      <c r="A89" s="45" t="s">
        <v>214</v>
      </c>
      <c r="B89" s="45" t="s">
        <v>155</v>
      </c>
      <c r="C89" s="45"/>
      <c r="D89" s="45"/>
      <c r="E89" s="45"/>
      <c r="F89" s="45"/>
      <c r="G89" s="45"/>
      <c r="H89" s="45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ht="12.75">
      <c r="A90" s="44" t="s">
        <v>260</v>
      </c>
      <c r="B90" s="113"/>
      <c r="C90" s="113" t="s">
        <v>83</v>
      </c>
      <c r="D90" s="113" t="s">
        <v>157</v>
      </c>
      <c r="E90" s="113" t="s">
        <v>158</v>
      </c>
      <c r="F90" s="113" t="s">
        <v>159</v>
      </c>
      <c r="G90" s="113" t="s">
        <v>205</v>
      </c>
      <c r="H90" s="114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1:19" ht="12.75">
      <c r="A91" s="44" t="s">
        <v>261</v>
      </c>
      <c r="B91" s="50" t="s">
        <v>253</v>
      </c>
      <c r="C91" s="50">
        <v>1</v>
      </c>
      <c r="D91" s="50">
        <v>2.4514979757085023</v>
      </c>
      <c r="E91" s="50">
        <v>2.4514979757085023</v>
      </c>
      <c r="F91" s="50">
        <v>22.681483331252352</v>
      </c>
      <c r="G91" s="50">
        <v>0.00311833650551234</v>
      </c>
      <c r="H91" s="45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ht="12.75">
      <c r="A92" s="44" t="s">
        <v>262</v>
      </c>
      <c r="B92" s="50" t="s">
        <v>254</v>
      </c>
      <c r="C92" s="50">
        <v>6</v>
      </c>
      <c r="D92" s="50">
        <v>0.6485020242914977</v>
      </c>
      <c r="E92" s="50">
        <v>0.10808367071524962</v>
      </c>
      <c r="F92" s="50"/>
      <c r="G92" s="50"/>
      <c r="H92" s="45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ht="13.5" thickBot="1">
      <c r="A93" s="111" t="s">
        <v>232</v>
      </c>
      <c r="B93" s="52" t="s">
        <v>162</v>
      </c>
      <c r="C93" s="52">
        <v>7</v>
      </c>
      <c r="D93" s="52">
        <v>3.1</v>
      </c>
      <c r="E93" s="52"/>
      <c r="F93" s="52"/>
      <c r="G93" s="52"/>
      <c r="H93" s="45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ht="13.5" thickBot="1">
      <c r="A94" s="45" t="s">
        <v>355</v>
      </c>
      <c r="B94" s="45"/>
      <c r="C94" s="45"/>
      <c r="D94" s="45"/>
      <c r="E94" s="45"/>
      <c r="F94" s="45"/>
      <c r="G94" s="45"/>
      <c r="H94" s="45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ht="12.75">
      <c r="A95" t="s">
        <v>216</v>
      </c>
      <c r="B95" s="74"/>
      <c r="C95" s="113" t="s">
        <v>206</v>
      </c>
      <c r="D95" s="113" t="s">
        <v>256</v>
      </c>
      <c r="E95" s="113" t="s">
        <v>84</v>
      </c>
      <c r="F95" s="113" t="s">
        <v>160</v>
      </c>
      <c r="G95" s="113" t="s">
        <v>207</v>
      </c>
      <c r="H95" s="113" t="s">
        <v>208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2:19" ht="12.75">
      <c r="B96" s="50" t="s">
        <v>255</v>
      </c>
      <c r="C96" s="50">
        <v>1.8080971659919067</v>
      </c>
      <c r="D96" s="50">
        <v>0.2570514392511031</v>
      </c>
      <c r="E96" s="50">
        <v>7.0339896608229076</v>
      </c>
      <c r="F96" s="50">
        <v>0.0004124936572390767</v>
      </c>
      <c r="G96" s="50">
        <v>1.1791144929533162</v>
      </c>
      <c r="H96" s="50">
        <v>2.4370798390304973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2:19" ht="13.5" thickBot="1">
      <c r="B97" s="52" t="s">
        <v>203</v>
      </c>
      <c r="C97" s="52">
        <v>0.28178137651821783</v>
      </c>
      <c r="D97" s="52">
        <v>0.05916659269538997</v>
      </c>
      <c r="E97" s="52">
        <v>4.762508092513043</v>
      </c>
      <c r="F97" s="52">
        <v>0.003118336505512381</v>
      </c>
      <c r="G97" s="52">
        <v>0.13700583378422698</v>
      </c>
      <c r="H97" s="52">
        <v>0.4265569192522087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2:8" ht="13.5" thickBot="1">
      <c r="B98" s="45"/>
      <c r="C98" s="45"/>
      <c r="D98" s="45"/>
      <c r="E98" s="45"/>
      <c r="F98" s="45"/>
      <c r="G98" s="45"/>
      <c r="H98" s="45"/>
    </row>
    <row r="99" spans="1:2" ht="13.5" thickBot="1">
      <c r="A99" s="21" t="s">
        <v>365</v>
      </c>
      <c r="B99" s="115">
        <f>C96+C97*5</f>
        <v>3.2170040485829956</v>
      </c>
    </row>
  </sheetData>
  <sheetProtection/>
  <hyperlinks>
    <hyperlink ref="A3" r:id="rId1" display="Directions are in Answers 11 of Quick Statistics Using Microsoft (TM) Excel."/>
  </hyperlinks>
  <printOptions/>
  <pageMargins left="0.5" right="0" top="0.5" bottom="0.5" header="0.5" footer="0.5"/>
  <pageSetup horizontalDpi="360" verticalDpi="360" orientation="portrait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Antoniotti</dc:creator>
  <cp:keywords/>
  <dc:description/>
  <cp:lastModifiedBy>antonw</cp:lastModifiedBy>
  <cp:lastPrinted>2000-11-11T00:12:05Z</cp:lastPrinted>
  <dcterms:created xsi:type="dcterms:W3CDTF">2000-07-17T21:57:09Z</dcterms:created>
  <dcterms:modified xsi:type="dcterms:W3CDTF">2017-09-27T21:31:08Z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